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e103591\Desktop\"/>
    </mc:Choice>
  </mc:AlternateContent>
  <xr:revisionPtr revIDLastSave="0" documentId="8_{48899C97-57E7-4263-93A5-7FF7A725BD2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a" sheetId="1" r:id="rId1"/>
    <sheet name="Report" sheetId="2" r:id="rId2"/>
    <sheet name="Rules" sheetId="10" state="hidden" r:id="rId3"/>
    <sheet name="Risk Breakdown" sheetId="8" r:id="rId4"/>
    <sheet name="Top &amp; Bottom Performers" sheetId="12" r:id="rId5"/>
  </sheets>
  <definedNames>
    <definedName name="_xlnm._FilterDatabase" localSheetId="1" hidden="1">Report!$A$13:$R$16</definedName>
    <definedName name="AllData">Report!$A$13:$V$212</definedName>
  </definedNames>
  <calcPr calcId="191029"/>
  <pivotCaches>
    <pivotCache cacheId="4" r:id="rId6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A14" i="2" l="1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I6" i="12"/>
  <c r="I5" i="12"/>
  <c r="I7" i="12" s="1"/>
  <c r="A2" i="12"/>
  <c r="A8" i="8"/>
  <c r="A7" i="8"/>
  <c r="A6" i="8"/>
  <c r="A5" i="8"/>
  <c r="A2" i="8"/>
  <c r="A6" i="10"/>
  <c r="A5" i="10"/>
  <c r="A4" i="10"/>
  <c r="A3" i="10"/>
  <c r="A2" i="10"/>
  <c r="A1" i="10"/>
  <c r="U212" i="2"/>
  <c r="I212" i="2" s="1"/>
  <c r="T212" i="2"/>
  <c r="R212" i="2"/>
  <c r="Q212" i="2"/>
  <c r="P212" i="2"/>
  <c r="V212" i="2" s="1"/>
  <c r="O212" i="2"/>
  <c r="N212" i="2"/>
  <c r="M212" i="2"/>
  <c r="F212" i="2" s="1"/>
  <c r="G212" i="2"/>
  <c r="C212" i="2"/>
  <c r="S212" i="2" s="1"/>
  <c r="B212" i="2"/>
  <c r="R211" i="2"/>
  <c r="Q211" i="2"/>
  <c r="P211" i="2"/>
  <c r="O211" i="2"/>
  <c r="N211" i="2"/>
  <c r="M211" i="2"/>
  <c r="K211" i="2"/>
  <c r="G211" i="2"/>
  <c r="C211" i="2"/>
  <c r="B211" i="2"/>
  <c r="S210" i="2"/>
  <c r="R210" i="2"/>
  <c r="Q210" i="2"/>
  <c r="P210" i="2"/>
  <c r="O210" i="2"/>
  <c r="N210" i="2"/>
  <c r="M210" i="2"/>
  <c r="K210" i="2"/>
  <c r="C210" i="2"/>
  <c r="B210" i="2"/>
  <c r="R209" i="2"/>
  <c r="Q209" i="2"/>
  <c r="P209" i="2"/>
  <c r="O209" i="2"/>
  <c r="N209" i="2"/>
  <c r="G209" i="2" s="1"/>
  <c r="M209" i="2"/>
  <c r="C209" i="2"/>
  <c r="B209" i="2"/>
  <c r="U208" i="2"/>
  <c r="I208" i="2" s="1"/>
  <c r="T208" i="2"/>
  <c r="R208" i="2"/>
  <c r="Q208" i="2"/>
  <c r="P208" i="2"/>
  <c r="V208" i="2" s="1"/>
  <c r="O208" i="2"/>
  <c r="H208" i="2" s="1"/>
  <c r="N208" i="2"/>
  <c r="M208" i="2"/>
  <c r="F208" i="2" s="1"/>
  <c r="L208" i="2"/>
  <c r="G208" i="2"/>
  <c r="C208" i="2"/>
  <c r="S208" i="2" s="1"/>
  <c r="B208" i="2"/>
  <c r="R207" i="2"/>
  <c r="Q207" i="2"/>
  <c r="J208" i="2" s="1"/>
  <c r="P207" i="2"/>
  <c r="O207" i="2"/>
  <c r="H207" i="2" s="1"/>
  <c r="N207" i="2"/>
  <c r="M207" i="2"/>
  <c r="K207" i="2"/>
  <c r="G207" i="2"/>
  <c r="C207" i="2"/>
  <c r="S207" i="2" s="1"/>
  <c r="B207" i="2"/>
  <c r="R206" i="2"/>
  <c r="Q206" i="2"/>
  <c r="P206" i="2"/>
  <c r="O206" i="2"/>
  <c r="N206" i="2"/>
  <c r="M206" i="2"/>
  <c r="C206" i="2"/>
  <c r="B206" i="2"/>
  <c r="S205" i="2"/>
  <c r="R205" i="2"/>
  <c r="Q205" i="2"/>
  <c r="P205" i="2"/>
  <c r="O205" i="2"/>
  <c r="H205" i="2" s="1"/>
  <c r="N205" i="2"/>
  <c r="M205" i="2"/>
  <c r="G205" i="2"/>
  <c r="C205" i="2"/>
  <c r="T205" i="2" s="1"/>
  <c r="B205" i="2"/>
  <c r="U204" i="2"/>
  <c r="I204" i="2" s="1"/>
  <c r="T204" i="2"/>
  <c r="R204" i="2"/>
  <c r="Q204" i="2"/>
  <c r="P204" i="2"/>
  <c r="V204" i="2" s="1"/>
  <c r="O204" i="2"/>
  <c r="H204" i="2" s="1"/>
  <c r="N204" i="2"/>
  <c r="M204" i="2"/>
  <c r="F204" i="2" s="1"/>
  <c r="L204" i="2"/>
  <c r="G204" i="2"/>
  <c r="C204" i="2"/>
  <c r="S204" i="2" s="1"/>
  <c r="B204" i="2"/>
  <c r="R203" i="2"/>
  <c r="Q203" i="2"/>
  <c r="J204" i="2" s="1"/>
  <c r="P203" i="2"/>
  <c r="O203" i="2"/>
  <c r="H203" i="2" s="1"/>
  <c r="N203" i="2"/>
  <c r="M203" i="2"/>
  <c r="K203" i="2"/>
  <c r="G203" i="2"/>
  <c r="C203" i="2"/>
  <c r="B203" i="2"/>
  <c r="R202" i="2"/>
  <c r="Q202" i="2"/>
  <c r="P202" i="2"/>
  <c r="O202" i="2"/>
  <c r="N202" i="2"/>
  <c r="M202" i="2"/>
  <c r="C202" i="2"/>
  <c r="B202" i="2"/>
  <c r="R201" i="2"/>
  <c r="Q201" i="2"/>
  <c r="P201" i="2"/>
  <c r="O201" i="2"/>
  <c r="N201" i="2"/>
  <c r="M201" i="2"/>
  <c r="C201" i="2"/>
  <c r="K201" i="2" s="1"/>
  <c r="B201" i="2"/>
  <c r="T200" i="2"/>
  <c r="U200" i="2" s="1"/>
  <c r="I200" i="2" s="1"/>
  <c r="R200" i="2"/>
  <c r="Q200" i="2"/>
  <c r="P200" i="2"/>
  <c r="V200" i="2" s="1"/>
  <c r="O200" i="2"/>
  <c r="N200" i="2"/>
  <c r="M200" i="2"/>
  <c r="F200" i="2" s="1"/>
  <c r="G200" i="2"/>
  <c r="C200" i="2"/>
  <c r="S200" i="2" s="1"/>
  <c r="B200" i="2"/>
  <c r="S199" i="2"/>
  <c r="R199" i="2"/>
  <c r="Q199" i="2"/>
  <c r="J200" i="2" s="1"/>
  <c r="P199" i="2"/>
  <c r="O199" i="2"/>
  <c r="H199" i="2" s="1"/>
  <c r="N199" i="2"/>
  <c r="M199" i="2"/>
  <c r="K199" i="2"/>
  <c r="J199" i="2"/>
  <c r="C199" i="2"/>
  <c r="B199" i="2"/>
  <c r="R198" i="2"/>
  <c r="Q198" i="2"/>
  <c r="P198" i="2"/>
  <c r="O198" i="2"/>
  <c r="N198" i="2"/>
  <c r="M198" i="2"/>
  <c r="C198" i="2"/>
  <c r="B198" i="2"/>
  <c r="V197" i="2"/>
  <c r="S197" i="2"/>
  <c r="R197" i="2"/>
  <c r="Q197" i="2"/>
  <c r="P197" i="2"/>
  <c r="O197" i="2"/>
  <c r="H197" i="2" s="1"/>
  <c r="N197" i="2"/>
  <c r="M197" i="2"/>
  <c r="K197" i="2"/>
  <c r="G197" i="2"/>
  <c r="F197" i="2"/>
  <c r="C197" i="2"/>
  <c r="T197" i="2" s="1"/>
  <c r="B197" i="2"/>
  <c r="T196" i="2"/>
  <c r="U196" i="2" s="1"/>
  <c r="R196" i="2"/>
  <c r="Q196" i="2"/>
  <c r="P196" i="2"/>
  <c r="V196" i="2" s="1"/>
  <c r="I196" i="2" s="1"/>
  <c r="O196" i="2"/>
  <c r="H196" i="2" s="1"/>
  <c r="N196" i="2"/>
  <c r="M196" i="2"/>
  <c r="F196" i="2" s="1"/>
  <c r="L196" i="2"/>
  <c r="G196" i="2"/>
  <c r="C196" i="2"/>
  <c r="S196" i="2" s="1"/>
  <c r="B196" i="2"/>
  <c r="R195" i="2"/>
  <c r="Q195" i="2"/>
  <c r="J196" i="2" s="1"/>
  <c r="P195" i="2"/>
  <c r="O195" i="2"/>
  <c r="N195" i="2"/>
  <c r="M195" i="2"/>
  <c r="K195" i="2"/>
  <c r="C195" i="2"/>
  <c r="B195" i="2"/>
  <c r="S194" i="2"/>
  <c r="R194" i="2"/>
  <c r="Q194" i="2"/>
  <c r="P194" i="2"/>
  <c r="O194" i="2"/>
  <c r="N194" i="2"/>
  <c r="M194" i="2"/>
  <c r="H194" i="2"/>
  <c r="C194" i="2"/>
  <c r="K194" i="2" s="1"/>
  <c r="B194" i="2"/>
  <c r="V193" i="2"/>
  <c r="S193" i="2"/>
  <c r="R193" i="2"/>
  <c r="Q193" i="2"/>
  <c r="P193" i="2"/>
  <c r="O193" i="2"/>
  <c r="H193" i="2" s="1"/>
  <c r="N193" i="2"/>
  <c r="M193" i="2"/>
  <c r="K193" i="2"/>
  <c r="G193" i="2"/>
  <c r="F193" i="2"/>
  <c r="C193" i="2"/>
  <c r="T193" i="2" s="1"/>
  <c r="B193" i="2"/>
  <c r="T192" i="2"/>
  <c r="U192" i="2" s="1"/>
  <c r="I192" i="2" s="1"/>
  <c r="R192" i="2"/>
  <c r="Q192" i="2"/>
  <c r="P192" i="2"/>
  <c r="V192" i="2" s="1"/>
  <c r="O192" i="2"/>
  <c r="H192" i="2" s="1"/>
  <c r="N192" i="2"/>
  <c r="M192" i="2"/>
  <c r="G192" i="2"/>
  <c r="C192" i="2"/>
  <c r="S192" i="2" s="1"/>
  <c r="B192" i="2"/>
  <c r="S191" i="2"/>
  <c r="R191" i="2"/>
  <c r="Q191" i="2"/>
  <c r="J192" i="2" s="1"/>
  <c r="P191" i="2"/>
  <c r="O191" i="2"/>
  <c r="N191" i="2"/>
  <c r="M191" i="2"/>
  <c r="J191" i="2"/>
  <c r="C191" i="2"/>
  <c r="B191" i="2"/>
  <c r="R190" i="2"/>
  <c r="Q190" i="2"/>
  <c r="P190" i="2"/>
  <c r="O190" i="2"/>
  <c r="N190" i="2"/>
  <c r="M190" i="2"/>
  <c r="C190" i="2"/>
  <c r="B190" i="2"/>
  <c r="S189" i="2"/>
  <c r="R189" i="2"/>
  <c r="Q189" i="2"/>
  <c r="P189" i="2"/>
  <c r="O189" i="2"/>
  <c r="H189" i="2" s="1"/>
  <c r="N189" i="2"/>
  <c r="G189" i="2" s="1"/>
  <c r="M189" i="2"/>
  <c r="F189" i="2"/>
  <c r="C189" i="2"/>
  <c r="T189" i="2" s="1"/>
  <c r="B189" i="2"/>
  <c r="T188" i="2"/>
  <c r="U188" i="2" s="1"/>
  <c r="R188" i="2"/>
  <c r="Q188" i="2"/>
  <c r="P188" i="2"/>
  <c r="V188" i="2" s="1"/>
  <c r="O188" i="2"/>
  <c r="H188" i="2" s="1"/>
  <c r="N188" i="2"/>
  <c r="M188" i="2"/>
  <c r="G188" i="2"/>
  <c r="C188" i="2"/>
  <c r="S188" i="2" s="1"/>
  <c r="B188" i="2"/>
  <c r="R187" i="2"/>
  <c r="Q187" i="2"/>
  <c r="P187" i="2"/>
  <c r="O187" i="2"/>
  <c r="N187" i="2"/>
  <c r="M187" i="2"/>
  <c r="C187" i="2"/>
  <c r="B187" i="2"/>
  <c r="S186" i="2"/>
  <c r="R186" i="2"/>
  <c r="Q186" i="2"/>
  <c r="P186" i="2"/>
  <c r="O186" i="2"/>
  <c r="N186" i="2"/>
  <c r="M186" i="2"/>
  <c r="K186" i="2"/>
  <c r="H186" i="2"/>
  <c r="C186" i="2"/>
  <c r="B186" i="2"/>
  <c r="V185" i="2"/>
  <c r="R185" i="2"/>
  <c r="Q185" i="2"/>
  <c r="J186" i="2" s="1"/>
  <c r="P185" i="2"/>
  <c r="O185" i="2"/>
  <c r="N185" i="2"/>
  <c r="M185" i="2"/>
  <c r="K185" i="2"/>
  <c r="C185" i="2"/>
  <c r="S185" i="2" s="1"/>
  <c r="B185" i="2"/>
  <c r="T184" i="2"/>
  <c r="U184" i="2" s="1"/>
  <c r="I184" i="2" s="1"/>
  <c r="R184" i="2"/>
  <c r="Q184" i="2"/>
  <c r="P184" i="2"/>
  <c r="V184" i="2" s="1"/>
  <c r="O184" i="2"/>
  <c r="N184" i="2"/>
  <c r="M184" i="2"/>
  <c r="G184" i="2"/>
  <c r="C184" i="2"/>
  <c r="S184" i="2" s="1"/>
  <c r="B184" i="2"/>
  <c r="S183" i="2"/>
  <c r="R183" i="2"/>
  <c r="Q183" i="2"/>
  <c r="P183" i="2"/>
  <c r="O183" i="2"/>
  <c r="H183" i="2" s="1"/>
  <c r="N183" i="2"/>
  <c r="M183" i="2"/>
  <c r="G183" i="2"/>
  <c r="C183" i="2"/>
  <c r="B183" i="2"/>
  <c r="S182" i="2"/>
  <c r="R182" i="2"/>
  <c r="Q182" i="2"/>
  <c r="P182" i="2"/>
  <c r="O182" i="2"/>
  <c r="N182" i="2"/>
  <c r="M182" i="2"/>
  <c r="K182" i="2"/>
  <c r="H182" i="2"/>
  <c r="C182" i="2"/>
  <c r="B182" i="2"/>
  <c r="S181" i="2"/>
  <c r="R181" i="2"/>
  <c r="Q181" i="2"/>
  <c r="J182" i="2" s="1"/>
  <c r="P181" i="2"/>
  <c r="O181" i="2"/>
  <c r="N181" i="2"/>
  <c r="M181" i="2"/>
  <c r="F181" i="2"/>
  <c r="C181" i="2"/>
  <c r="B181" i="2"/>
  <c r="U180" i="2"/>
  <c r="T180" i="2"/>
  <c r="R180" i="2"/>
  <c r="Q180" i="2"/>
  <c r="P180" i="2"/>
  <c r="O180" i="2"/>
  <c r="N180" i="2"/>
  <c r="M180" i="2"/>
  <c r="F180" i="2" s="1"/>
  <c r="H180" i="2"/>
  <c r="G180" i="2"/>
  <c r="C180" i="2"/>
  <c r="S180" i="2" s="1"/>
  <c r="B180" i="2"/>
  <c r="U179" i="2"/>
  <c r="S179" i="2"/>
  <c r="R179" i="2"/>
  <c r="Q179" i="2"/>
  <c r="J180" i="2" s="1"/>
  <c r="P179" i="2"/>
  <c r="O179" i="2"/>
  <c r="N179" i="2"/>
  <c r="G179" i="2" s="1"/>
  <c r="M179" i="2"/>
  <c r="K179" i="2"/>
  <c r="J179" i="2"/>
  <c r="F179" i="2"/>
  <c r="C179" i="2"/>
  <c r="T179" i="2" s="1"/>
  <c r="B179" i="2"/>
  <c r="U178" i="2"/>
  <c r="T178" i="2"/>
  <c r="S178" i="2"/>
  <c r="R178" i="2"/>
  <c r="Q178" i="2"/>
  <c r="P178" i="2"/>
  <c r="V178" i="2" s="1"/>
  <c r="O178" i="2"/>
  <c r="N178" i="2"/>
  <c r="M178" i="2"/>
  <c r="K178" i="2"/>
  <c r="I178" i="2"/>
  <c r="H178" i="2"/>
  <c r="C178" i="2"/>
  <c r="G178" i="2" s="1"/>
  <c r="B178" i="2"/>
  <c r="V177" i="2"/>
  <c r="S177" i="2"/>
  <c r="R177" i="2"/>
  <c r="Q177" i="2"/>
  <c r="P177" i="2"/>
  <c r="O177" i="2"/>
  <c r="N177" i="2"/>
  <c r="G177" i="2" s="1"/>
  <c r="M177" i="2"/>
  <c r="K177" i="2"/>
  <c r="J177" i="2"/>
  <c r="F177" i="2"/>
  <c r="C177" i="2"/>
  <c r="T177" i="2" s="1"/>
  <c r="B177" i="2"/>
  <c r="T176" i="2"/>
  <c r="U176" i="2" s="1"/>
  <c r="R176" i="2"/>
  <c r="Q176" i="2"/>
  <c r="U177" i="2" s="1"/>
  <c r="I177" i="2" s="1"/>
  <c r="P176" i="2"/>
  <c r="O176" i="2"/>
  <c r="N176" i="2"/>
  <c r="M176" i="2"/>
  <c r="F176" i="2" s="1"/>
  <c r="H176" i="2"/>
  <c r="G176" i="2"/>
  <c r="C176" i="2"/>
  <c r="S176" i="2" s="1"/>
  <c r="B176" i="2"/>
  <c r="V175" i="2"/>
  <c r="R175" i="2"/>
  <c r="Q175" i="2"/>
  <c r="P175" i="2"/>
  <c r="O175" i="2"/>
  <c r="N175" i="2"/>
  <c r="M175" i="2"/>
  <c r="G175" i="2"/>
  <c r="C175" i="2"/>
  <c r="T175" i="2" s="1"/>
  <c r="B175" i="2"/>
  <c r="S174" i="2"/>
  <c r="R174" i="2"/>
  <c r="Q174" i="2"/>
  <c r="P174" i="2"/>
  <c r="O174" i="2"/>
  <c r="N174" i="2"/>
  <c r="M174" i="2"/>
  <c r="K174" i="2"/>
  <c r="H174" i="2"/>
  <c r="C174" i="2"/>
  <c r="B174" i="2"/>
  <c r="V173" i="2"/>
  <c r="R173" i="2"/>
  <c r="Q173" i="2"/>
  <c r="P173" i="2"/>
  <c r="O173" i="2"/>
  <c r="N173" i="2"/>
  <c r="M173" i="2"/>
  <c r="C173" i="2"/>
  <c r="B173" i="2"/>
  <c r="U172" i="2"/>
  <c r="T172" i="2"/>
  <c r="R172" i="2"/>
  <c r="Q172" i="2"/>
  <c r="P172" i="2"/>
  <c r="O172" i="2"/>
  <c r="N172" i="2"/>
  <c r="M172" i="2"/>
  <c r="F172" i="2" s="1"/>
  <c r="G172" i="2"/>
  <c r="C172" i="2"/>
  <c r="S172" i="2" s="1"/>
  <c r="B172" i="2"/>
  <c r="U171" i="2"/>
  <c r="S171" i="2"/>
  <c r="R171" i="2"/>
  <c r="Q171" i="2"/>
  <c r="J172" i="2" s="1"/>
  <c r="P171" i="2"/>
  <c r="O171" i="2"/>
  <c r="N171" i="2"/>
  <c r="G171" i="2" s="1"/>
  <c r="M171" i="2"/>
  <c r="J171" i="2"/>
  <c r="F171" i="2"/>
  <c r="C171" i="2"/>
  <c r="T171" i="2" s="1"/>
  <c r="B171" i="2"/>
  <c r="R170" i="2"/>
  <c r="Q170" i="2"/>
  <c r="P170" i="2"/>
  <c r="O170" i="2"/>
  <c r="N170" i="2"/>
  <c r="M170" i="2"/>
  <c r="C170" i="2"/>
  <c r="B170" i="2"/>
  <c r="V169" i="2"/>
  <c r="R169" i="2"/>
  <c r="Q169" i="2"/>
  <c r="P169" i="2"/>
  <c r="O169" i="2"/>
  <c r="N169" i="2"/>
  <c r="G169" i="2" s="1"/>
  <c r="M169" i="2"/>
  <c r="K169" i="2"/>
  <c r="H169" i="2"/>
  <c r="F169" i="2"/>
  <c r="C169" i="2"/>
  <c r="T169" i="2" s="1"/>
  <c r="B169" i="2"/>
  <c r="T168" i="2"/>
  <c r="U168" i="2" s="1"/>
  <c r="R168" i="2"/>
  <c r="Q168" i="2"/>
  <c r="P168" i="2"/>
  <c r="V168" i="2" s="1"/>
  <c r="I168" i="2" s="1"/>
  <c r="O168" i="2"/>
  <c r="N168" i="2"/>
  <c r="M168" i="2"/>
  <c r="G168" i="2"/>
  <c r="F168" i="2"/>
  <c r="C168" i="2"/>
  <c r="S168" i="2" s="1"/>
  <c r="B168" i="2"/>
  <c r="S167" i="2"/>
  <c r="R167" i="2"/>
  <c r="Q167" i="2"/>
  <c r="J168" i="2" s="1"/>
  <c r="P167" i="2"/>
  <c r="O167" i="2"/>
  <c r="H167" i="2" s="1"/>
  <c r="N167" i="2"/>
  <c r="M167" i="2"/>
  <c r="J167" i="2"/>
  <c r="C167" i="2"/>
  <c r="B167" i="2"/>
  <c r="R166" i="2"/>
  <c r="Q166" i="2"/>
  <c r="P166" i="2"/>
  <c r="O166" i="2"/>
  <c r="N166" i="2"/>
  <c r="M166" i="2"/>
  <c r="C166" i="2"/>
  <c r="B166" i="2"/>
  <c r="R165" i="2"/>
  <c r="Q165" i="2"/>
  <c r="P165" i="2"/>
  <c r="V165" i="2" s="1"/>
  <c r="O165" i="2"/>
  <c r="H165" i="2" s="1"/>
  <c r="N165" i="2"/>
  <c r="M165" i="2"/>
  <c r="K165" i="2"/>
  <c r="G165" i="2"/>
  <c r="F165" i="2"/>
  <c r="C165" i="2"/>
  <c r="T165" i="2" s="1"/>
  <c r="B165" i="2"/>
  <c r="V164" i="2"/>
  <c r="T164" i="2"/>
  <c r="R164" i="2"/>
  <c r="Q164" i="2"/>
  <c r="U165" i="2" s="1"/>
  <c r="P164" i="2"/>
  <c r="O164" i="2"/>
  <c r="N164" i="2"/>
  <c r="M164" i="2"/>
  <c r="H164" i="2"/>
  <c r="F164" i="2"/>
  <c r="C164" i="2"/>
  <c r="S164" i="2" s="1"/>
  <c r="B164" i="2"/>
  <c r="V163" i="2"/>
  <c r="T163" i="2"/>
  <c r="R163" i="2"/>
  <c r="Q163" i="2"/>
  <c r="P163" i="2"/>
  <c r="O163" i="2"/>
  <c r="H163" i="2" s="1"/>
  <c r="N163" i="2"/>
  <c r="G163" i="2" s="1"/>
  <c r="M163" i="2"/>
  <c r="L163" i="2"/>
  <c r="F163" i="2"/>
  <c r="C163" i="2"/>
  <c r="S163" i="2" s="1"/>
  <c r="J163" i="2" s="1"/>
  <c r="B163" i="2"/>
  <c r="T162" i="2"/>
  <c r="U162" i="2" s="1"/>
  <c r="R162" i="2"/>
  <c r="K162" i="2" s="1"/>
  <c r="Q162" i="2"/>
  <c r="U163" i="2" s="1"/>
  <c r="P162" i="2"/>
  <c r="O162" i="2"/>
  <c r="H162" i="2" s="1"/>
  <c r="N162" i="2"/>
  <c r="M162" i="2"/>
  <c r="F162" i="2" s="1"/>
  <c r="J162" i="2"/>
  <c r="G162" i="2"/>
  <c r="C162" i="2"/>
  <c r="S162" i="2" s="1"/>
  <c r="B162" i="2"/>
  <c r="R161" i="2"/>
  <c r="Q161" i="2"/>
  <c r="P161" i="2"/>
  <c r="O161" i="2"/>
  <c r="N161" i="2"/>
  <c r="G161" i="2" s="1"/>
  <c r="M161" i="2"/>
  <c r="H161" i="2"/>
  <c r="C161" i="2"/>
  <c r="S161" i="2" s="1"/>
  <c r="J161" i="2" s="1"/>
  <c r="B161" i="2"/>
  <c r="T160" i="2"/>
  <c r="S160" i="2"/>
  <c r="R160" i="2"/>
  <c r="Q160" i="2"/>
  <c r="P160" i="2"/>
  <c r="O160" i="2"/>
  <c r="N160" i="2"/>
  <c r="G160" i="2" s="1"/>
  <c r="M160" i="2"/>
  <c r="K160" i="2"/>
  <c r="F160" i="2"/>
  <c r="C160" i="2"/>
  <c r="H160" i="2" s="1"/>
  <c r="B160" i="2"/>
  <c r="V159" i="2"/>
  <c r="T159" i="2"/>
  <c r="R159" i="2"/>
  <c r="K159" i="2" s="1"/>
  <c r="Q159" i="2"/>
  <c r="P159" i="2"/>
  <c r="O159" i="2"/>
  <c r="N159" i="2"/>
  <c r="G159" i="2" s="1"/>
  <c r="M159" i="2"/>
  <c r="J159" i="2"/>
  <c r="F159" i="2"/>
  <c r="C159" i="2"/>
  <c r="S159" i="2" s="1"/>
  <c r="B159" i="2"/>
  <c r="T158" i="2"/>
  <c r="U158" i="2" s="1"/>
  <c r="R158" i="2"/>
  <c r="Q158" i="2"/>
  <c r="P158" i="2"/>
  <c r="O158" i="2"/>
  <c r="L158" i="2" s="1"/>
  <c r="N158" i="2"/>
  <c r="M158" i="2"/>
  <c r="J158" i="2"/>
  <c r="H158" i="2"/>
  <c r="G158" i="2"/>
  <c r="F158" i="2"/>
  <c r="C158" i="2"/>
  <c r="S158" i="2" s="1"/>
  <c r="B158" i="2"/>
  <c r="R157" i="2"/>
  <c r="Q157" i="2"/>
  <c r="P157" i="2"/>
  <c r="O157" i="2"/>
  <c r="N157" i="2"/>
  <c r="G157" i="2" s="1"/>
  <c r="M157" i="2"/>
  <c r="H157" i="2"/>
  <c r="C157" i="2"/>
  <c r="S157" i="2" s="1"/>
  <c r="J157" i="2" s="1"/>
  <c r="B157" i="2"/>
  <c r="R156" i="2"/>
  <c r="Q156" i="2"/>
  <c r="P156" i="2"/>
  <c r="O156" i="2"/>
  <c r="N156" i="2"/>
  <c r="M156" i="2"/>
  <c r="L156" i="2"/>
  <c r="C156" i="2"/>
  <c r="B156" i="2"/>
  <c r="T155" i="2"/>
  <c r="S155" i="2"/>
  <c r="R155" i="2"/>
  <c r="Q155" i="2"/>
  <c r="P155" i="2"/>
  <c r="O155" i="2"/>
  <c r="N155" i="2"/>
  <c r="M155" i="2"/>
  <c r="K155" i="2"/>
  <c r="F155" i="2"/>
  <c r="C155" i="2"/>
  <c r="B155" i="2"/>
  <c r="T154" i="2"/>
  <c r="U154" i="2" s="1"/>
  <c r="R154" i="2"/>
  <c r="K154" i="2" s="1"/>
  <c r="Q154" i="2"/>
  <c r="J155" i="2" s="1"/>
  <c r="P154" i="2"/>
  <c r="O154" i="2"/>
  <c r="H154" i="2" s="1"/>
  <c r="N154" i="2"/>
  <c r="M154" i="2"/>
  <c r="L154" i="2"/>
  <c r="J154" i="2"/>
  <c r="G154" i="2"/>
  <c r="F154" i="2"/>
  <c r="C154" i="2"/>
  <c r="S154" i="2" s="1"/>
  <c r="B154" i="2"/>
  <c r="R153" i="2"/>
  <c r="Q153" i="2"/>
  <c r="P153" i="2"/>
  <c r="O153" i="2"/>
  <c r="N153" i="2"/>
  <c r="M153" i="2"/>
  <c r="J153" i="2"/>
  <c r="H153" i="2"/>
  <c r="G153" i="2"/>
  <c r="C153" i="2"/>
  <c r="S153" i="2" s="1"/>
  <c r="B153" i="2"/>
  <c r="T152" i="2"/>
  <c r="S152" i="2"/>
  <c r="R152" i="2"/>
  <c r="Q152" i="2"/>
  <c r="P152" i="2"/>
  <c r="O152" i="2"/>
  <c r="N152" i="2"/>
  <c r="M152" i="2"/>
  <c r="F152" i="2" s="1"/>
  <c r="K152" i="2"/>
  <c r="H152" i="2"/>
  <c r="C152" i="2"/>
  <c r="B152" i="2"/>
  <c r="T151" i="2"/>
  <c r="R151" i="2"/>
  <c r="Q151" i="2"/>
  <c r="P151" i="2"/>
  <c r="O151" i="2"/>
  <c r="N151" i="2"/>
  <c r="M151" i="2"/>
  <c r="C151" i="2"/>
  <c r="B151" i="2"/>
  <c r="T150" i="2"/>
  <c r="U150" i="2" s="1"/>
  <c r="R150" i="2"/>
  <c r="K150" i="2" s="1"/>
  <c r="Q150" i="2"/>
  <c r="P150" i="2"/>
  <c r="V150" i="2" s="1"/>
  <c r="O150" i="2"/>
  <c r="N150" i="2"/>
  <c r="M150" i="2"/>
  <c r="L150" i="2"/>
  <c r="I150" i="2"/>
  <c r="H150" i="2"/>
  <c r="G150" i="2"/>
  <c r="F150" i="2"/>
  <c r="C150" i="2"/>
  <c r="S150" i="2" s="1"/>
  <c r="J150" i="2" s="1"/>
  <c r="B150" i="2"/>
  <c r="V149" i="2"/>
  <c r="R149" i="2"/>
  <c r="Q149" i="2"/>
  <c r="P149" i="2"/>
  <c r="O149" i="2"/>
  <c r="N149" i="2"/>
  <c r="G149" i="2" s="1"/>
  <c r="M149" i="2"/>
  <c r="J149" i="2"/>
  <c r="H149" i="2"/>
  <c r="F149" i="2"/>
  <c r="C149" i="2"/>
  <c r="S149" i="2" s="1"/>
  <c r="B149" i="2"/>
  <c r="R148" i="2"/>
  <c r="Q148" i="2"/>
  <c r="P148" i="2"/>
  <c r="O148" i="2"/>
  <c r="N148" i="2"/>
  <c r="M148" i="2"/>
  <c r="H148" i="2"/>
  <c r="C148" i="2"/>
  <c r="B148" i="2"/>
  <c r="T147" i="2"/>
  <c r="S147" i="2"/>
  <c r="R147" i="2"/>
  <c r="Q147" i="2"/>
  <c r="P147" i="2"/>
  <c r="O147" i="2"/>
  <c r="N147" i="2"/>
  <c r="M147" i="2"/>
  <c r="F147" i="2"/>
  <c r="C147" i="2"/>
  <c r="H147" i="2" s="1"/>
  <c r="B147" i="2"/>
  <c r="V146" i="2"/>
  <c r="U146" i="2"/>
  <c r="T146" i="2"/>
  <c r="R146" i="2"/>
  <c r="Q146" i="2"/>
  <c r="P146" i="2"/>
  <c r="O146" i="2"/>
  <c r="N146" i="2"/>
  <c r="G146" i="2" s="1"/>
  <c r="M146" i="2"/>
  <c r="F146" i="2" s="1"/>
  <c r="I146" i="2"/>
  <c r="H146" i="2"/>
  <c r="C146" i="2"/>
  <c r="S146" i="2" s="1"/>
  <c r="J146" i="2" s="1"/>
  <c r="B146" i="2"/>
  <c r="V145" i="2"/>
  <c r="S145" i="2"/>
  <c r="J145" i="2" s="1"/>
  <c r="R145" i="2"/>
  <c r="Q145" i="2"/>
  <c r="P145" i="2"/>
  <c r="O145" i="2"/>
  <c r="H145" i="2" s="1"/>
  <c r="N145" i="2"/>
  <c r="G145" i="2" s="1"/>
  <c r="M145" i="2"/>
  <c r="K145" i="2"/>
  <c r="F145" i="2"/>
  <c r="C145" i="2"/>
  <c r="T145" i="2" s="1"/>
  <c r="B145" i="2"/>
  <c r="R144" i="2"/>
  <c r="Q144" i="2"/>
  <c r="U145" i="2" s="1"/>
  <c r="P144" i="2"/>
  <c r="O144" i="2"/>
  <c r="N144" i="2"/>
  <c r="M144" i="2"/>
  <c r="L144" i="2"/>
  <c r="C144" i="2"/>
  <c r="B144" i="2"/>
  <c r="V143" i="2"/>
  <c r="I143" i="2" s="1"/>
  <c r="T143" i="2"/>
  <c r="U143" i="2" s="1"/>
  <c r="R143" i="2"/>
  <c r="K143" i="2" s="1"/>
  <c r="Q143" i="2"/>
  <c r="P143" i="2"/>
  <c r="O143" i="2"/>
  <c r="N143" i="2"/>
  <c r="G143" i="2" s="1"/>
  <c r="M143" i="2"/>
  <c r="L143" i="2"/>
  <c r="H143" i="2"/>
  <c r="F143" i="2"/>
  <c r="D143" i="2" s="1"/>
  <c r="E143" i="2" s="1"/>
  <c r="C143" i="2"/>
  <c r="S143" i="2" s="1"/>
  <c r="J143" i="2" s="1"/>
  <c r="B143" i="2"/>
  <c r="T142" i="2"/>
  <c r="R142" i="2"/>
  <c r="K142" i="2" s="1"/>
  <c r="Q142" i="2"/>
  <c r="P142" i="2"/>
  <c r="O142" i="2"/>
  <c r="H142" i="2" s="1"/>
  <c r="N142" i="2"/>
  <c r="M142" i="2"/>
  <c r="L142" i="2"/>
  <c r="G142" i="2"/>
  <c r="C142" i="2"/>
  <c r="S142" i="2" s="1"/>
  <c r="J142" i="2" s="1"/>
  <c r="B142" i="2"/>
  <c r="R141" i="2"/>
  <c r="Q141" i="2"/>
  <c r="U142" i="2" s="1"/>
  <c r="P141" i="2"/>
  <c r="O141" i="2"/>
  <c r="N141" i="2"/>
  <c r="G141" i="2" s="1"/>
  <c r="M141" i="2"/>
  <c r="H141" i="2"/>
  <c r="F141" i="2"/>
  <c r="C141" i="2"/>
  <c r="S141" i="2" s="1"/>
  <c r="J141" i="2" s="1"/>
  <c r="B141" i="2"/>
  <c r="T140" i="2"/>
  <c r="R140" i="2"/>
  <c r="Q140" i="2"/>
  <c r="P140" i="2"/>
  <c r="O140" i="2"/>
  <c r="N140" i="2"/>
  <c r="M140" i="2"/>
  <c r="F140" i="2"/>
  <c r="C140" i="2"/>
  <c r="B140" i="2"/>
  <c r="V139" i="2"/>
  <c r="I139" i="2" s="1"/>
  <c r="T139" i="2"/>
  <c r="U139" i="2" s="1"/>
  <c r="R139" i="2"/>
  <c r="K139" i="2" s="1"/>
  <c r="Q139" i="2"/>
  <c r="P139" i="2"/>
  <c r="O139" i="2"/>
  <c r="N139" i="2"/>
  <c r="G139" i="2" s="1"/>
  <c r="M139" i="2"/>
  <c r="F139" i="2"/>
  <c r="C139" i="2"/>
  <c r="S139" i="2" s="1"/>
  <c r="J139" i="2" s="1"/>
  <c r="B139" i="2"/>
  <c r="T138" i="2"/>
  <c r="R138" i="2"/>
  <c r="K138" i="2" s="1"/>
  <c r="Q138" i="2"/>
  <c r="P138" i="2"/>
  <c r="O138" i="2"/>
  <c r="N138" i="2"/>
  <c r="M138" i="2"/>
  <c r="G138" i="2"/>
  <c r="C138" i="2"/>
  <c r="S138" i="2" s="1"/>
  <c r="J138" i="2" s="1"/>
  <c r="B138" i="2"/>
  <c r="U137" i="2"/>
  <c r="T137" i="2"/>
  <c r="R137" i="2"/>
  <c r="Q137" i="2"/>
  <c r="P137" i="2"/>
  <c r="O137" i="2"/>
  <c r="N137" i="2"/>
  <c r="G137" i="2" s="1"/>
  <c r="M137" i="2"/>
  <c r="H137" i="2"/>
  <c r="F137" i="2"/>
  <c r="C137" i="2"/>
  <c r="S137" i="2" s="1"/>
  <c r="J137" i="2" s="1"/>
  <c r="B137" i="2"/>
  <c r="T136" i="2"/>
  <c r="R136" i="2"/>
  <c r="Q136" i="2"/>
  <c r="P136" i="2"/>
  <c r="O136" i="2"/>
  <c r="N136" i="2"/>
  <c r="M136" i="2"/>
  <c r="L136" i="2"/>
  <c r="F136" i="2"/>
  <c r="C136" i="2"/>
  <c r="B136" i="2"/>
  <c r="V135" i="2"/>
  <c r="I135" i="2" s="1"/>
  <c r="D135" i="2" s="1"/>
  <c r="E135" i="2" s="1"/>
  <c r="T135" i="2"/>
  <c r="U135" i="2" s="1"/>
  <c r="R135" i="2"/>
  <c r="K135" i="2" s="1"/>
  <c r="Q135" i="2"/>
  <c r="P135" i="2"/>
  <c r="O135" i="2"/>
  <c r="N135" i="2"/>
  <c r="G135" i="2" s="1"/>
  <c r="M135" i="2"/>
  <c r="L135" i="2"/>
  <c r="H135" i="2"/>
  <c r="F135" i="2"/>
  <c r="C135" i="2"/>
  <c r="S135" i="2" s="1"/>
  <c r="J135" i="2" s="1"/>
  <c r="B135" i="2"/>
  <c r="T134" i="2"/>
  <c r="R134" i="2"/>
  <c r="K134" i="2" s="1"/>
  <c r="Q134" i="2"/>
  <c r="P134" i="2"/>
  <c r="O134" i="2"/>
  <c r="H134" i="2" s="1"/>
  <c r="N134" i="2"/>
  <c r="M134" i="2"/>
  <c r="G134" i="2"/>
  <c r="C134" i="2"/>
  <c r="S134" i="2" s="1"/>
  <c r="J134" i="2" s="1"/>
  <c r="B134" i="2"/>
  <c r="U133" i="2"/>
  <c r="T133" i="2"/>
  <c r="R133" i="2"/>
  <c r="Q133" i="2"/>
  <c r="U134" i="2" s="1"/>
  <c r="P133" i="2"/>
  <c r="V133" i="2" s="1"/>
  <c r="O133" i="2"/>
  <c r="N133" i="2"/>
  <c r="G133" i="2" s="1"/>
  <c r="M133" i="2"/>
  <c r="H133" i="2"/>
  <c r="C133" i="2"/>
  <c r="S133" i="2" s="1"/>
  <c r="J133" i="2" s="1"/>
  <c r="B133" i="2"/>
  <c r="V132" i="2"/>
  <c r="R132" i="2"/>
  <c r="Q132" i="2"/>
  <c r="P132" i="2"/>
  <c r="O132" i="2"/>
  <c r="N132" i="2"/>
  <c r="L132" i="2" s="1"/>
  <c r="M132" i="2"/>
  <c r="H132" i="2"/>
  <c r="F132" i="2"/>
  <c r="C132" i="2"/>
  <c r="T132" i="2" s="1"/>
  <c r="B132" i="2"/>
  <c r="V131" i="2"/>
  <c r="T131" i="2"/>
  <c r="U131" i="2" s="1"/>
  <c r="R131" i="2"/>
  <c r="K131" i="2" s="1"/>
  <c r="Q131" i="2"/>
  <c r="P131" i="2"/>
  <c r="O131" i="2"/>
  <c r="N131" i="2"/>
  <c r="G131" i="2" s="1"/>
  <c r="M131" i="2"/>
  <c r="J131" i="2"/>
  <c r="I131" i="2"/>
  <c r="F131" i="2"/>
  <c r="C131" i="2"/>
  <c r="S131" i="2" s="1"/>
  <c r="B131" i="2"/>
  <c r="T130" i="2"/>
  <c r="R130" i="2"/>
  <c r="K130" i="2" s="1"/>
  <c r="Q130" i="2"/>
  <c r="P130" i="2"/>
  <c r="O130" i="2"/>
  <c r="H130" i="2" s="1"/>
  <c r="N130" i="2"/>
  <c r="M130" i="2"/>
  <c r="G130" i="2"/>
  <c r="C130" i="2"/>
  <c r="S130" i="2" s="1"/>
  <c r="J130" i="2" s="1"/>
  <c r="B130" i="2"/>
  <c r="V129" i="2"/>
  <c r="U129" i="2"/>
  <c r="T129" i="2"/>
  <c r="R129" i="2"/>
  <c r="Q129" i="2"/>
  <c r="U130" i="2" s="1"/>
  <c r="P129" i="2"/>
  <c r="O129" i="2"/>
  <c r="N129" i="2"/>
  <c r="G129" i="2" s="1"/>
  <c r="M129" i="2"/>
  <c r="H129" i="2"/>
  <c r="C129" i="2"/>
  <c r="S129" i="2" s="1"/>
  <c r="J129" i="2" s="1"/>
  <c r="B129" i="2"/>
  <c r="V128" i="2"/>
  <c r="T128" i="2"/>
  <c r="S128" i="2"/>
  <c r="R128" i="2"/>
  <c r="Q128" i="2"/>
  <c r="P128" i="2"/>
  <c r="O128" i="2"/>
  <c r="N128" i="2"/>
  <c r="M128" i="2"/>
  <c r="K128" i="2"/>
  <c r="H128" i="2"/>
  <c r="G128" i="2"/>
  <c r="F128" i="2"/>
  <c r="C128" i="2"/>
  <c r="B128" i="2"/>
  <c r="V127" i="2"/>
  <c r="U127" i="2"/>
  <c r="I127" i="2" s="1"/>
  <c r="T127" i="2"/>
  <c r="R127" i="2"/>
  <c r="K127" i="2" s="1"/>
  <c r="Q127" i="2"/>
  <c r="P127" i="2"/>
  <c r="O127" i="2"/>
  <c r="N127" i="2"/>
  <c r="G127" i="2" s="1"/>
  <c r="M127" i="2"/>
  <c r="F127" i="2" s="1"/>
  <c r="L127" i="2"/>
  <c r="J127" i="2"/>
  <c r="C127" i="2"/>
  <c r="S127" i="2" s="1"/>
  <c r="B127" i="2"/>
  <c r="T126" i="2"/>
  <c r="S126" i="2"/>
  <c r="J126" i="2" s="1"/>
  <c r="R126" i="2"/>
  <c r="Q126" i="2"/>
  <c r="P126" i="2"/>
  <c r="O126" i="2"/>
  <c r="H126" i="2" s="1"/>
  <c r="N126" i="2"/>
  <c r="M126" i="2"/>
  <c r="K126" i="2"/>
  <c r="G126" i="2"/>
  <c r="C126" i="2"/>
  <c r="F126" i="2" s="1"/>
  <c r="B126" i="2"/>
  <c r="V125" i="2"/>
  <c r="U125" i="2"/>
  <c r="T125" i="2"/>
  <c r="R125" i="2"/>
  <c r="Q125" i="2"/>
  <c r="P125" i="2"/>
  <c r="O125" i="2"/>
  <c r="N125" i="2"/>
  <c r="G125" i="2" s="1"/>
  <c r="M125" i="2"/>
  <c r="H125" i="2"/>
  <c r="C125" i="2"/>
  <c r="S125" i="2" s="1"/>
  <c r="J125" i="2" s="1"/>
  <c r="B125" i="2"/>
  <c r="R124" i="2"/>
  <c r="Q124" i="2"/>
  <c r="P124" i="2"/>
  <c r="O124" i="2"/>
  <c r="N124" i="2"/>
  <c r="M124" i="2"/>
  <c r="C124" i="2"/>
  <c r="B124" i="2"/>
  <c r="V123" i="2"/>
  <c r="I123" i="2" s="1"/>
  <c r="T123" i="2"/>
  <c r="U123" i="2" s="1"/>
  <c r="R123" i="2"/>
  <c r="Q123" i="2"/>
  <c r="P123" i="2"/>
  <c r="O123" i="2"/>
  <c r="N123" i="2"/>
  <c r="G123" i="2" s="1"/>
  <c r="M123" i="2"/>
  <c r="L123" i="2" s="1"/>
  <c r="J123" i="2"/>
  <c r="C123" i="2"/>
  <c r="S123" i="2" s="1"/>
  <c r="B123" i="2"/>
  <c r="R122" i="2"/>
  <c r="Q122" i="2"/>
  <c r="P122" i="2"/>
  <c r="O122" i="2"/>
  <c r="N122" i="2"/>
  <c r="M122" i="2"/>
  <c r="K122" i="2"/>
  <c r="C122" i="2"/>
  <c r="B122" i="2"/>
  <c r="V121" i="2"/>
  <c r="U121" i="2"/>
  <c r="T121" i="2"/>
  <c r="R121" i="2"/>
  <c r="Q121" i="2"/>
  <c r="P121" i="2"/>
  <c r="O121" i="2"/>
  <c r="N121" i="2"/>
  <c r="G121" i="2" s="1"/>
  <c r="M121" i="2"/>
  <c r="J121" i="2"/>
  <c r="H121" i="2"/>
  <c r="C121" i="2"/>
  <c r="S121" i="2" s="1"/>
  <c r="B121" i="2"/>
  <c r="V120" i="2"/>
  <c r="T120" i="2"/>
  <c r="R120" i="2"/>
  <c r="Q120" i="2"/>
  <c r="P120" i="2"/>
  <c r="O120" i="2"/>
  <c r="H120" i="2" s="1"/>
  <c r="N120" i="2"/>
  <c r="M120" i="2"/>
  <c r="L120" i="2"/>
  <c r="G120" i="2"/>
  <c r="C120" i="2"/>
  <c r="B120" i="2"/>
  <c r="V119" i="2"/>
  <c r="T119" i="2"/>
  <c r="U119" i="2" s="1"/>
  <c r="I119" i="2" s="1"/>
  <c r="R119" i="2"/>
  <c r="K119" i="2" s="1"/>
  <c r="Q119" i="2"/>
  <c r="P119" i="2"/>
  <c r="O119" i="2"/>
  <c r="N119" i="2"/>
  <c r="G119" i="2" s="1"/>
  <c r="M119" i="2"/>
  <c r="L119" i="2" s="1"/>
  <c r="F119" i="2"/>
  <c r="C119" i="2"/>
  <c r="S119" i="2" s="1"/>
  <c r="J119" i="2" s="1"/>
  <c r="B119" i="2"/>
  <c r="T118" i="2"/>
  <c r="R118" i="2"/>
  <c r="K118" i="2" s="1"/>
  <c r="Q118" i="2"/>
  <c r="P118" i="2"/>
  <c r="O118" i="2"/>
  <c r="N118" i="2"/>
  <c r="M118" i="2"/>
  <c r="G118" i="2"/>
  <c r="C118" i="2"/>
  <c r="F118" i="2" s="1"/>
  <c r="B118" i="2"/>
  <c r="U117" i="2"/>
  <c r="T117" i="2"/>
  <c r="R117" i="2"/>
  <c r="Q117" i="2"/>
  <c r="P117" i="2"/>
  <c r="V117" i="2" s="1"/>
  <c r="O117" i="2"/>
  <c r="N117" i="2"/>
  <c r="G117" i="2" s="1"/>
  <c r="M117" i="2"/>
  <c r="J117" i="2"/>
  <c r="I117" i="2"/>
  <c r="H117" i="2"/>
  <c r="F117" i="2"/>
  <c r="C117" i="2"/>
  <c r="S117" i="2" s="1"/>
  <c r="B117" i="2"/>
  <c r="T116" i="2"/>
  <c r="R116" i="2"/>
  <c r="Q116" i="2"/>
  <c r="P116" i="2"/>
  <c r="O116" i="2"/>
  <c r="N116" i="2"/>
  <c r="M116" i="2"/>
  <c r="L116" i="2"/>
  <c r="F116" i="2"/>
  <c r="C116" i="2"/>
  <c r="B116" i="2"/>
  <c r="V115" i="2"/>
  <c r="T115" i="2"/>
  <c r="S115" i="2"/>
  <c r="R115" i="2"/>
  <c r="K115" i="2" s="1"/>
  <c r="Q115" i="2"/>
  <c r="P115" i="2"/>
  <c r="O115" i="2"/>
  <c r="N115" i="2"/>
  <c r="G115" i="2" s="1"/>
  <c r="M115" i="2"/>
  <c r="F115" i="2"/>
  <c r="C115" i="2"/>
  <c r="H115" i="2" s="1"/>
  <c r="B115" i="2"/>
  <c r="R114" i="2"/>
  <c r="Q114" i="2"/>
  <c r="P114" i="2"/>
  <c r="O114" i="2"/>
  <c r="N114" i="2"/>
  <c r="M114" i="2"/>
  <c r="C114" i="2"/>
  <c r="B114" i="2"/>
  <c r="T113" i="2"/>
  <c r="U113" i="2" s="1"/>
  <c r="R113" i="2"/>
  <c r="K113" i="2" s="1"/>
  <c r="Q113" i="2"/>
  <c r="P113" i="2"/>
  <c r="O113" i="2"/>
  <c r="H113" i="2" s="1"/>
  <c r="N113" i="2"/>
  <c r="G113" i="2" s="1"/>
  <c r="M113" i="2"/>
  <c r="L113" i="2" s="1"/>
  <c r="J113" i="2"/>
  <c r="F113" i="2"/>
  <c r="C113" i="2"/>
  <c r="S113" i="2" s="1"/>
  <c r="B113" i="2"/>
  <c r="R112" i="2"/>
  <c r="Q112" i="2"/>
  <c r="P112" i="2"/>
  <c r="O112" i="2"/>
  <c r="N112" i="2"/>
  <c r="M112" i="2"/>
  <c r="C112" i="2"/>
  <c r="B112" i="2"/>
  <c r="R111" i="2"/>
  <c r="Q111" i="2"/>
  <c r="P111" i="2"/>
  <c r="V111" i="2" s="1"/>
  <c r="O111" i="2"/>
  <c r="N111" i="2"/>
  <c r="M111" i="2"/>
  <c r="H111" i="2"/>
  <c r="C111" i="2"/>
  <c r="T111" i="2" s="1"/>
  <c r="U111" i="2" s="1"/>
  <c r="B111" i="2"/>
  <c r="S110" i="2"/>
  <c r="R110" i="2"/>
  <c r="Q110" i="2"/>
  <c r="P110" i="2"/>
  <c r="O110" i="2"/>
  <c r="N110" i="2"/>
  <c r="M110" i="2"/>
  <c r="K110" i="2"/>
  <c r="H110" i="2"/>
  <c r="G110" i="2"/>
  <c r="F110" i="2"/>
  <c r="C110" i="2"/>
  <c r="T110" i="2" s="1"/>
  <c r="B110" i="2"/>
  <c r="V109" i="2"/>
  <c r="T109" i="2"/>
  <c r="U109" i="2" s="1"/>
  <c r="I109" i="2" s="1"/>
  <c r="R109" i="2"/>
  <c r="Q109" i="2"/>
  <c r="P109" i="2"/>
  <c r="O109" i="2"/>
  <c r="N109" i="2"/>
  <c r="G109" i="2" s="1"/>
  <c r="M109" i="2"/>
  <c r="H109" i="2"/>
  <c r="C109" i="2"/>
  <c r="S109" i="2" s="1"/>
  <c r="B109" i="2"/>
  <c r="R108" i="2"/>
  <c r="Q108" i="2"/>
  <c r="P108" i="2"/>
  <c r="O108" i="2"/>
  <c r="N108" i="2"/>
  <c r="M108" i="2"/>
  <c r="C108" i="2"/>
  <c r="T108" i="2" s="1"/>
  <c r="B108" i="2"/>
  <c r="U107" i="2"/>
  <c r="T107" i="2"/>
  <c r="R107" i="2"/>
  <c r="Q107" i="2"/>
  <c r="P107" i="2"/>
  <c r="V107" i="2" s="1"/>
  <c r="O107" i="2"/>
  <c r="N107" i="2"/>
  <c r="M107" i="2"/>
  <c r="H107" i="2"/>
  <c r="G107" i="2"/>
  <c r="C107" i="2"/>
  <c r="S107" i="2" s="1"/>
  <c r="J107" i="2" s="1"/>
  <c r="B107" i="2"/>
  <c r="R106" i="2"/>
  <c r="Q106" i="2"/>
  <c r="P106" i="2"/>
  <c r="V106" i="2" s="1"/>
  <c r="O106" i="2"/>
  <c r="H106" i="2" s="1"/>
  <c r="N106" i="2"/>
  <c r="G106" i="2" s="1"/>
  <c r="M106" i="2"/>
  <c r="C106" i="2"/>
  <c r="B106" i="2"/>
  <c r="V105" i="2"/>
  <c r="T105" i="2"/>
  <c r="U105" i="2" s="1"/>
  <c r="I105" i="2" s="1"/>
  <c r="R105" i="2"/>
  <c r="Q105" i="2"/>
  <c r="P105" i="2"/>
  <c r="O105" i="2"/>
  <c r="N105" i="2"/>
  <c r="G105" i="2" s="1"/>
  <c r="M105" i="2"/>
  <c r="F105" i="2" s="1"/>
  <c r="L105" i="2"/>
  <c r="H105" i="2"/>
  <c r="C105" i="2"/>
  <c r="S105" i="2" s="1"/>
  <c r="B105" i="2"/>
  <c r="T104" i="2"/>
  <c r="R104" i="2"/>
  <c r="Q104" i="2"/>
  <c r="P104" i="2"/>
  <c r="O104" i="2"/>
  <c r="H104" i="2" s="1"/>
  <c r="N104" i="2"/>
  <c r="M104" i="2"/>
  <c r="L104" i="2"/>
  <c r="G104" i="2"/>
  <c r="C104" i="2"/>
  <c r="B104" i="2"/>
  <c r="U103" i="2"/>
  <c r="T103" i="2"/>
  <c r="R103" i="2"/>
  <c r="Q103" i="2"/>
  <c r="P103" i="2"/>
  <c r="O103" i="2"/>
  <c r="N103" i="2"/>
  <c r="M103" i="2"/>
  <c r="H103" i="2"/>
  <c r="G103" i="2"/>
  <c r="C103" i="2"/>
  <c r="S103" i="2" s="1"/>
  <c r="J103" i="2" s="1"/>
  <c r="B103" i="2"/>
  <c r="R102" i="2"/>
  <c r="Q102" i="2"/>
  <c r="P102" i="2"/>
  <c r="O102" i="2"/>
  <c r="H102" i="2" s="1"/>
  <c r="N102" i="2"/>
  <c r="M102" i="2"/>
  <c r="F102" i="2"/>
  <c r="C102" i="2"/>
  <c r="B102" i="2"/>
  <c r="V101" i="2"/>
  <c r="U101" i="2"/>
  <c r="T101" i="2"/>
  <c r="R101" i="2"/>
  <c r="Q101" i="2"/>
  <c r="P101" i="2"/>
  <c r="O101" i="2"/>
  <c r="N101" i="2"/>
  <c r="G101" i="2" s="1"/>
  <c r="M101" i="2"/>
  <c r="F101" i="2" s="1"/>
  <c r="H101" i="2"/>
  <c r="C101" i="2"/>
  <c r="S101" i="2" s="1"/>
  <c r="B101" i="2"/>
  <c r="T100" i="2"/>
  <c r="R100" i="2"/>
  <c r="Q100" i="2"/>
  <c r="J101" i="2" s="1"/>
  <c r="P100" i="2"/>
  <c r="O100" i="2"/>
  <c r="N100" i="2"/>
  <c r="M100" i="2"/>
  <c r="G100" i="2"/>
  <c r="C100" i="2"/>
  <c r="B100" i="2"/>
  <c r="U99" i="2"/>
  <c r="T99" i="2"/>
  <c r="R99" i="2"/>
  <c r="Q99" i="2"/>
  <c r="U100" i="2" s="1"/>
  <c r="P99" i="2"/>
  <c r="O99" i="2"/>
  <c r="N99" i="2"/>
  <c r="M99" i="2"/>
  <c r="J99" i="2"/>
  <c r="H99" i="2"/>
  <c r="G99" i="2"/>
  <c r="C99" i="2"/>
  <c r="S99" i="2" s="1"/>
  <c r="B99" i="2"/>
  <c r="R98" i="2"/>
  <c r="Q98" i="2"/>
  <c r="P98" i="2"/>
  <c r="O98" i="2"/>
  <c r="H98" i="2" s="1"/>
  <c r="N98" i="2"/>
  <c r="G98" i="2" s="1"/>
  <c r="M98" i="2"/>
  <c r="F98" i="2"/>
  <c r="C98" i="2"/>
  <c r="B98" i="2"/>
  <c r="V97" i="2"/>
  <c r="U97" i="2"/>
  <c r="T97" i="2"/>
  <c r="R97" i="2"/>
  <c r="Q97" i="2"/>
  <c r="P97" i="2"/>
  <c r="O97" i="2"/>
  <c r="N97" i="2"/>
  <c r="G97" i="2" s="1"/>
  <c r="M97" i="2"/>
  <c r="H97" i="2"/>
  <c r="C97" i="2"/>
  <c r="S97" i="2" s="1"/>
  <c r="B97" i="2"/>
  <c r="R96" i="2"/>
  <c r="Q96" i="2"/>
  <c r="J97" i="2" s="1"/>
  <c r="P96" i="2"/>
  <c r="O96" i="2"/>
  <c r="N96" i="2"/>
  <c r="M96" i="2"/>
  <c r="C96" i="2"/>
  <c r="B96" i="2"/>
  <c r="U95" i="2"/>
  <c r="T95" i="2"/>
  <c r="R95" i="2"/>
  <c r="Q95" i="2"/>
  <c r="P95" i="2"/>
  <c r="V95" i="2" s="1"/>
  <c r="O95" i="2"/>
  <c r="N95" i="2"/>
  <c r="M95" i="2"/>
  <c r="I95" i="2"/>
  <c r="H95" i="2"/>
  <c r="G95" i="2"/>
  <c r="C95" i="2"/>
  <c r="S95" i="2" s="1"/>
  <c r="J95" i="2" s="1"/>
  <c r="B95" i="2"/>
  <c r="R94" i="2"/>
  <c r="Q94" i="2"/>
  <c r="P94" i="2"/>
  <c r="O94" i="2"/>
  <c r="H94" i="2" s="1"/>
  <c r="N94" i="2"/>
  <c r="G94" i="2" s="1"/>
  <c r="M94" i="2"/>
  <c r="C94" i="2"/>
  <c r="S94" i="2" s="1"/>
  <c r="J94" i="2" s="1"/>
  <c r="B94" i="2"/>
  <c r="T93" i="2"/>
  <c r="U93" i="2" s="1"/>
  <c r="R93" i="2"/>
  <c r="Q93" i="2"/>
  <c r="P93" i="2"/>
  <c r="V93" i="2" s="1"/>
  <c r="O93" i="2"/>
  <c r="N93" i="2"/>
  <c r="G93" i="2" s="1"/>
  <c r="M93" i="2"/>
  <c r="F93" i="2" s="1"/>
  <c r="L93" i="2"/>
  <c r="I93" i="2"/>
  <c r="H93" i="2"/>
  <c r="C93" i="2"/>
  <c r="S93" i="2" s="1"/>
  <c r="B93" i="2"/>
  <c r="V92" i="2"/>
  <c r="T92" i="2"/>
  <c r="R92" i="2"/>
  <c r="Q92" i="2"/>
  <c r="J93" i="2" s="1"/>
  <c r="P92" i="2"/>
  <c r="O92" i="2"/>
  <c r="N92" i="2"/>
  <c r="M92" i="2"/>
  <c r="G92" i="2"/>
  <c r="C92" i="2"/>
  <c r="B92" i="2"/>
  <c r="T91" i="2"/>
  <c r="U91" i="2" s="1"/>
  <c r="R91" i="2"/>
  <c r="K91" i="2" s="1"/>
  <c r="Q91" i="2"/>
  <c r="P91" i="2"/>
  <c r="V91" i="2" s="1"/>
  <c r="O91" i="2"/>
  <c r="N91" i="2"/>
  <c r="M91" i="2"/>
  <c r="J91" i="2"/>
  <c r="I91" i="2"/>
  <c r="H91" i="2"/>
  <c r="G91" i="2"/>
  <c r="C91" i="2"/>
  <c r="S91" i="2" s="1"/>
  <c r="B91" i="2"/>
  <c r="R90" i="2"/>
  <c r="Q90" i="2"/>
  <c r="P90" i="2"/>
  <c r="O90" i="2"/>
  <c r="H90" i="2" s="1"/>
  <c r="N90" i="2"/>
  <c r="M90" i="2"/>
  <c r="C90" i="2"/>
  <c r="F90" i="2" s="1"/>
  <c r="B90" i="2"/>
  <c r="U89" i="2"/>
  <c r="T89" i="2"/>
  <c r="R89" i="2"/>
  <c r="Q89" i="2"/>
  <c r="P89" i="2"/>
  <c r="V89" i="2" s="1"/>
  <c r="O89" i="2"/>
  <c r="N89" i="2"/>
  <c r="G89" i="2" s="1"/>
  <c r="M89" i="2"/>
  <c r="H89" i="2"/>
  <c r="F89" i="2"/>
  <c r="C89" i="2"/>
  <c r="S89" i="2" s="1"/>
  <c r="B89" i="2"/>
  <c r="T88" i="2"/>
  <c r="S88" i="2"/>
  <c r="R88" i="2"/>
  <c r="Q88" i="2"/>
  <c r="P88" i="2"/>
  <c r="O88" i="2"/>
  <c r="H88" i="2" s="1"/>
  <c r="N88" i="2"/>
  <c r="G88" i="2" s="1"/>
  <c r="M88" i="2"/>
  <c r="L88" i="2"/>
  <c r="K88" i="2"/>
  <c r="F88" i="2"/>
  <c r="C88" i="2"/>
  <c r="V88" i="2" s="1"/>
  <c r="B88" i="2"/>
  <c r="U87" i="2"/>
  <c r="T87" i="2"/>
  <c r="R87" i="2"/>
  <c r="K87" i="2" s="1"/>
  <c r="Q87" i="2"/>
  <c r="P87" i="2"/>
  <c r="O87" i="2"/>
  <c r="N87" i="2"/>
  <c r="M87" i="2"/>
  <c r="F87" i="2" s="1"/>
  <c r="L87" i="2"/>
  <c r="H87" i="2"/>
  <c r="G87" i="2"/>
  <c r="C87" i="2"/>
  <c r="S87" i="2" s="1"/>
  <c r="J87" i="2" s="1"/>
  <c r="B87" i="2"/>
  <c r="R86" i="2"/>
  <c r="Q86" i="2"/>
  <c r="P86" i="2"/>
  <c r="O86" i="2"/>
  <c r="N86" i="2"/>
  <c r="M86" i="2"/>
  <c r="C86" i="2"/>
  <c r="B86" i="2"/>
  <c r="U85" i="2"/>
  <c r="T85" i="2"/>
  <c r="R85" i="2"/>
  <c r="Q85" i="2"/>
  <c r="P85" i="2"/>
  <c r="O85" i="2"/>
  <c r="N85" i="2"/>
  <c r="G85" i="2" s="1"/>
  <c r="M85" i="2"/>
  <c r="F85" i="2" s="1"/>
  <c r="H85" i="2"/>
  <c r="C85" i="2"/>
  <c r="S85" i="2" s="1"/>
  <c r="B85" i="2"/>
  <c r="V84" i="2"/>
  <c r="R84" i="2"/>
  <c r="Q84" i="2"/>
  <c r="P84" i="2"/>
  <c r="O84" i="2"/>
  <c r="N84" i="2"/>
  <c r="M84" i="2"/>
  <c r="C84" i="2"/>
  <c r="B84" i="2"/>
  <c r="T83" i="2"/>
  <c r="R83" i="2"/>
  <c r="Q83" i="2"/>
  <c r="P83" i="2"/>
  <c r="O83" i="2"/>
  <c r="N83" i="2"/>
  <c r="M83" i="2"/>
  <c r="L83" i="2" s="1"/>
  <c r="C83" i="2"/>
  <c r="B83" i="2"/>
  <c r="V82" i="2"/>
  <c r="U82" i="2"/>
  <c r="S82" i="2"/>
  <c r="R82" i="2"/>
  <c r="Q82" i="2"/>
  <c r="P82" i="2"/>
  <c r="O82" i="2"/>
  <c r="N82" i="2"/>
  <c r="M82" i="2"/>
  <c r="K82" i="2"/>
  <c r="J82" i="2"/>
  <c r="C82" i="2"/>
  <c r="T82" i="2" s="1"/>
  <c r="B82" i="2"/>
  <c r="T81" i="2"/>
  <c r="U81" i="2" s="1"/>
  <c r="R81" i="2"/>
  <c r="Q81" i="2"/>
  <c r="P81" i="2"/>
  <c r="O81" i="2"/>
  <c r="N81" i="2"/>
  <c r="M81" i="2"/>
  <c r="F81" i="2" s="1"/>
  <c r="L81" i="2"/>
  <c r="H81" i="2"/>
  <c r="G81" i="2"/>
  <c r="C81" i="2"/>
  <c r="B81" i="2"/>
  <c r="V80" i="2"/>
  <c r="U80" i="2"/>
  <c r="I80" i="2" s="1"/>
  <c r="T80" i="2"/>
  <c r="R80" i="2"/>
  <c r="Q80" i="2"/>
  <c r="P80" i="2"/>
  <c r="O80" i="2"/>
  <c r="N80" i="2"/>
  <c r="G80" i="2" s="1"/>
  <c r="M80" i="2"/>
  <c r="F80" i="2" s="1"/>
  <c r="L80" i="2"/>
  <c r="J80" i="2"/>
  <c r="C80" i="2"/>
  <c r="S80" i="2" s="1"/>
  <c r="B80" i="2"/>
  <c r="U79" i="2"/>
  <c r="I79" i="2" s="1"/>
  <c r="R79" i="2"/>
  <c r="Q79" i="2"/>
  <c r="P79" i="2"/>
  <c r="V79" i="2" s="1"/>
  <c r="O79" i="2"/>
  <c r="N79" i="2"/>
  <c r="M79" i="2"/>
  <c r="H79" i="2"/>
  <c r="C79" i="2"/>
  <c r="T79" i="2" s="1"/>
  <c r="B79" i="2"/>
  <c r="V78" i="2"/>
  <c r="R78" i="2"/>
  <c r="Q78" i="2"/>
  <c r="P78" i="2"/>
  <c r="O78" i="2"/>
  <c r="N78" i="2"/>
  <c r="G78" i="2" s="1"/>
  <c r="M78" i="2"/>
  <c r="H78" i="2"/>
  <c r="C78" i="2"/>
  <c r="B78" i="2"/>
  <c r="V77" i="2"/>
  <c r="U77" i="2"/>
  <c r="I77" i="2" s="1"/>
  <c r="R77" i="2"/>
  <c r="Q77" i="2"/>
  <c r="P77" i="2"/>
  <c r="O77" i="2"/>
  <c r="N77" i="2"/>
  <c r="M77" i="2"/>
  <c r="H77" i="2"/>
  <c r="G77" i="2"/>
  <c r="C77" i="2"/>
  <c r="T77" i="2" s="1"/>
  <c r="B77" i="2"/>
  <c r="V76" i="2"/>
  <c r="S76" i="2"/>
  <c r="R76" i="2"/>
  <c r="Q76" i="2"/>
  <c r="P76" i="2"/>
  <c r="O76" i="2"/>
  <c r="H76" i="2" s="1"/>
  <c r="N76" i="2"/>
  <c r="G76" i="2" s="1"/>
  <c r="M76" i="2"/>
  <c r="F76" i="2"/>
  <c r="C76" i="2"/>
  <c r="T76" i="2" s="1"/>
  <c r="B76" i="2"/>
  <c r="S75" i="2"/>
  <c r="J75" i="2" s="1"/>
  <c r="R75" i="2"/>
  <c r="Q75" i="2"/>
  <c r="U76" i="2" s="1"/>
  <c r="I76" i="2" s="1"/>
  <c r="P75" i="2"/>
  <c r="V75" i="2" s="1"/>
  <c r="O75" i="2"/>
  <c r="H75" i="2" s="1"/>
  <c r="N75" i="2"/>
  <c r="M75" i="2"/>
  <c r="F75" i="2" s="1"/>
  <c r="I75" i="2"/>
  <c r="G75" i="2"/>
  <c r="C75" i="2"/>
  <c r="T75" i="2" s="1"/>
  <c r="U75" i="2" s="1"/>
  <c r="B75" i="2"/>
  <c r="V74" i="2"/>
  <c r="T74" i="2"/>
  <c r="S74" i="2"/>
  <c r="R74" i="2"/>
  <c r="Q74" i="2"/>
  <c r="P74" i="2"/>
  <c r="O74" i="2"/>
  <c r="N74" i="2"/>
  <c r="G74" i="2" s="1"/>
  <c r="M74" i="2"/>
  <c r="L74" i="2"/>
  <c r="K74" i="2"/>
  <c r="H74" i="2"/>
  <c r="C74" i="2"/>
  <c r="F74" i="2" s="1"/>
  <c r="B74" i="2"/>
  <c r="V73" i="2"/>
  <c r="U73" i="2"/>
  <c r="I73" i="2" s="1"/>
  <c r="T73" i="2"/>
  <c r="R73" i="2"/>
  <c r="K73" i="2" s="1"/>
  <c r="Q73" i="2"/>
  <c r="P73" i="2"/>
  <c r="O73" i="2"/>
  <c r="N73" i="2"/>
  <c r="G73" i="2" s="1"/>
  <c r="M73" i="2"/>
  <c r="L73" i="2"/>
  <c r="H73" i="2"/>
  <c r="C73" i="2"/>
  <c r="S73" i="2" s="1"/>
  <c r="J73" i="2" s="1"/>
  <c r="B73" i="2"/>
  <c r="S72" i="2"/>
  <c r="R72" i="2"/>
  <c r="Q72" i="2"/>
  <c r="P72" i="2"/>
  <c r="O72" i="2"/>
  <c r="N72" i="2"/>
  <c r="M72" i="2"/>
  <c r="K72" i="2"/>
  <c r="G72" i="2"/>
  <c r="F72" i="2"/>
  <c r="C72" i="2"/>
  <c r="T72" i="2" s="1"/>
  <c r="B72" i="2"/>
  <c r="V71" i="2"/>
  <c r="T71" i="2"/>
  <c r="U71" i="2" s="1"/>
  <c r="R71" i="2"/>
  <c r="Q71" i="2"/>
  <c r="P71" i="2"/>
  <c r="O71" i="2"/>
  <c r="N71" i="2"/>
  <c r="G71" i="2" s="1"/>
  <c r="M71" i="2"/>
  <c r="F71" i="2" s="1"/>
  <c r="J71" i="2"/>
  <c r="I71" i="2"/>
  <c r="H71" i="2"/>
  <c r="C71" i="2"/>
  <c r="S71" i="2" s="1"/>
  <c r="B71" i="2"/>
  <c r="R70" i="2"/>
  <c r="Q70" i="2"/>
  <c r="P70" i="2"/>
  <c r="O70" i="2"/>
  <c r="N70" i="2"/>
  <c r="M70" i="2"/>
  <c r="L70" i="2"/>
  <c r="C70" i="2"/>
  <c r="T70" i="2" s="1"/>
  <c r="B70" i="2"/>
  <c r="U69" i="2"/>
  <c r="T69" i="2"/>
  <c r="R69" i="2"/>
  <c r="K69" i="2" s="1"/>
  <c r="Q69" i="2"/>
  <c r="P69" i="2"/>
  <c r="O69" i="2"/>
  <c r="N69" i="2"/>
  <c r="G69" i="2" s="1"/>
  <c r="M69" i="2"/>
  <c r="J69" i="2"/>
  <c r="H69" i="2"/>
  <c r="F69" i="2"/>
  <c r="C69" i="2"/>
  <c r="S69" i="2" s="1"/>
  <c r="B69" i="2"/>
  <c r="T68" i="2"/>
  <c r="S68" i="2"/>
  <c r="R68" i="2"/>
  <c r="K68" i="2" s="1"/>
  <c r="Q68" i="2"/>
  <c r="P68" i="2"/>
  <c r="O68" i="2"/>
  <c r="H68" i="2" s="1"/>
  <c r="N68" i="2"/>
  <c r="G68" i="2" s="1"/>
  <c r="M68" i="2"/>
  <c r="J68" i="2"/>
  <c r="F68" i="2"/>
  <c r="C68" i="2"/>
  <c r="V68" i="2" s="1"/>
  <c r="B68" i="2"/>
  <c r="V67" i="2"/>
  <c r="I67" i="2" s="1"/>
  <c r="U67" i="2"/>
  <c r="T67" i="2"/>
  <c r="R67" i="2"/>
  <c r="K67" i="2" s="1"/>
  <c r="Q67" i="2"/>
  <c r="P67" i="2"/>
  <c r="O67" i="2"/>
  <c r="N67" i="2"/>
  <c r="G67" i="2" s="1"/>
  <c r="M67" i="2"/>
  <c r="H67" i="2"/>
  <c r="C67" i="2"/>
  <c r="S67" i="2" s="1"/>
  <c r="J67" i="2" s="1"/>
  <c r="B67" i="2"/>
  <c r="R66" i="2"/>
  <c r="Q66" i="2"/>
  <c r="P66" i="2"/>
  <c r="O66" i="2"/>
  <c r="N66" i="2"/>
  <c r="M66" i="2"/>
  <c r="H66" i="2"/>
  <c r="G66" i="2"/>
  <c r="C66" i="2"/>
  <c r="T66" i="2" s="1"/>
  <c r="B66" i="2"/>
  <c r="V65" i="2"/>
  <c r="U65" i="2"/>
  <c r="T65" i="2"/>
  <c r="R65" i="2"/>
  <c r="K65" i="2" s="1"/>
  <c r="Q65" i="2"/>
  <c r="P65" i="2"/>
  <c r="I65" i="2" s="1"/>
  <c r="O65" i="2"/>
  <c r="N65" i="2"/>
  <c r="M65" i="2"/>
  <c r="F65" i="2" s="1"/>
  <c r="L65" i="2"/>
  <c r="H65" i="2"/>
  <c r="G65" i="2"/>
  <c r="C65" i="2"/>
  <c r="S65" i="2" s="1"/>
  <c r="J65" i="2" s="1"/>
  <c r="D65" i="2" s="1"/>
  <c r="E65" i="2" s="1"/>
  <c r="B65" i="2"/>
  <c r="R64" i="2"/>
  <c r="Q64" i="2"/>
  <c r="P64" i="2"/>
  <c r="O64" i="2"/>
  <c r="N64" i="2"/>
  <c r="M64" i="2"/>
  <c r="L64" i="2" s="1"/>
  <c r="H64" i="2"/>
  <c r="G64" i="2"/>
  <c r="C64" i="2"/>
  <c r="T64" i="2" s="1"/>
  <c r="U64" i="2" s="1"/>
  <c r="B64" i="2"/>
  <c r="V63" i="2"/>
  <c r="R63" i="2"/>
  <c r="K63" i="2" s="1"/>
  <c r="Q63" i="2"/>
  <c r="P63" i="2"/>
  <c r="O63" i="2"/>
  <c r="N63" i="2"/>
  <c r="G63" i="2" s="1"/>
  <c r="M63" i="2"/>
  <c r="L63" i="2" s="1"/>
  <c r="H63" i="2"/>
  <c r="F63" i="2"/>
  <c r="C63" i="2"/>
  <c r="S63" i="2" s="1"/>
  <c r="B63" i="2"/>
  <c r="V62" i="2"/>
  <c r="S62" i="2"/>
  <c r="R62" i="2"/>
  <c r="Q62" i="2"/>
  <c r="P62" i="2"/>
  <c r="O62" i="2"/>
  <c r="N62" i="2"/>
  <c r="G62" i="2" s="1"/>
  <c r="M62" i="2"/>
  <c r="J62" i="2"/>
  <c r="F62" i="2"/>
  <c r="C62" i="2"/>
  <c r="T62" i="2" s="1"/>
  <c r="B62" i="2"/>
  <c r="V61" i="2"/>
  <c r="I61" i="2" s="1"/>
  <c r="U61" i="2"/>
  <c r="T61" i="2"/>
  <c r="R61" i="2"/>
  <c r="K61" i="2" s="1"/>
  <c r="Q61" i="2"/>
  <c r="P61" i="2"/>
  <c r="O61" i="2"/>
  <c r="H61" i="2" s="1"/>
  <c r="N61" i="2"/>
  <c r="G61" i="2" s="1"/>
  <c r="M61" i="2"/>
  <c r="F61" i="2"/>
  <c r="D61" i="2"/>
  <c r="E61" i="2" s="1"/>
  <c r="C61" i="2"/>
  <c r="S61" i="2" s="1"/>
  <c r="J61" i="2" s="1"/>
  <c r="B61" i="2"/>
  <c r="R60" i="2"/>
  <c r="K60" i="2" s="1"/>
  <c r="Q60" i="2"/>
  <c r="P60" i="2"/>
  <c r="O60" i="2"/>
  <c r="N60" i="2"/>
  <c r="M60" i="2"/>
  <c r="C60" i="2"/>
  <c r="S60" i="2" s="1"/>
  <c r="J60" i="2" s="1"/>
  <c r="B60" i="2"/>
  <c r="R59" i="2"/>
  <c r="Q59" i="2"/>
  <c r="P59" i="2"/>
  <c r="O59" i="2"/>
  <c r="N59" i="2"/>
  <c r="M59" i="2"/>
  <c r="H59" i="2"/>
  <c r="F59" i="2"/>
  <c r="C59" i="2"/>
  <c r="T59" i="2" s="1"/>
  <c r="B59" i="2"/>
  <c r="V58" i="2"/>
  <c r="T58" i="2"/>
  <c r="S58" i="2"/>
  <c r="R58" i="2"/>
  <c r="Q58" i="2"/>
  <c r="P58" i="2"/>
  <c r="O58" i="2"/>
  <c r="N58" i="2"/>
  <c r="M58" i="2"/>
  <c r="F58" i="2" s="1"/>
  <c r="L58" i="2"/>
  <c r="K58" i="2"/>
  <c r="C58" i="2"/>
  <c r="B58" i="2"/>
  <c r="R57" i="2"/>
  <c r="Q57" i="2"/>
  <c r="P57" i="2"/>
  <c r="O57" i="2"/>
  <c r="N57" i="2"/>
  <c r="M57" i="2"/>
  <c r="C57" i="2"/>
  <c r="B57" i="2"/>
  <c r="T56" i="2"/>
  <c r="R56" i="2"/>
  <c r="Q56" i="2"/>
  <c r="P56" i="2"/>
  <c r="V56" i="2" s="1"/>
  <c r="O56" i="2"/>
  <c r="L56" i="2" s="1"/>
  <c r="N56" i="2"/>
  <c r="M56" i="2"/>
  <c r="G56" i="2"/>
  <c r="C56" i="2"/>
  <c r="S56" i="2" s="1"/>
  <c r="B56" i="2"/>
  <c r="V55" i="2"/>
  <c r="U55" i="2"/>
  <c r="T55" i="2"/>
  <c r="R55" i="2"/>
  <c r="K55" i="2" s="1"/>
  <c r="Q55" i="2"/>
  <c r="U56" i="2" s="1"/>
  <c r="P55" i="2"/>
  <c r="O55" i="2"/>
  <c r="H55" i="2" s="1"/>
  <c r="N55" i="2"/>
  <c r="G55" i="2" s="1"/>
  <c r="M55" i="2"/>
  <c r="L55" i="2" s="1"/>
  <c r="C55" i="2"/>
  <c r="S55" i="2" s="1"/>
  <c r="J55" i="2" s="1"/>
  <c r="B55" i="2"/>
  <c r="T54" i="2"/>
  <c r="U54" i="2" s="1"/>
  <c r="R54" i="2"/>
  <c r="Q54" i="2"/>
  <c r="P54" i="2"/>
  <c r="O54" i="2"/>
  <c r="N54" i="2"/>
  <c r="M54" i="2"/>
  <c r="F54" i="2" s="1"/>
  <c r="L54" i="2"/>
  <c r="C54" i="2"/>
  <c r="S54" i="2" s="1"/>
  <c r="B54" i="2"/>
  <c r="S53" i="2"/>
  <c r="R53" i="2"/>
  <c r="Q53" i="2"/>
  <c r="P53" i="2"/>
  <c r="O53" i="2"/>
  <c r="N53" i="2"/>
  <c r="G53" i="2" s="1"/>
  <c r="M53" i="2"/>
  <c r="J53" i="2"/>
  <c r="C53" i="2"/>
  <c r="B53" i="2"/>
  <c r="T52" i="2"/>
  <c r="R52" i="2"/>
  <c r="Q52" i="2"/>
  <c r="P52" i="2"/>
  <c r="V52" i="2" s="1"/>
  <c r="O52" i="2"/>
  <c r="L52" i="2" s="1"/>
  <c r="N52" i="2"/>
  <c r="M52" i="2"/>
  <c r="G52" i="2"/>
  <c r="C52" i="2"/>
  <c r="S52" i="2" s="1"/>
  <c r="B52" i="2"/>
  <c r="V51" i="2"/>
  <c r="U51" i="2"/>
  <c r="T51" i="2"/>
  <c r="R51" i="2"/>
  <c r="K51" i="2" s="1"/>
  <c r="Q51" i="2"/>
  <c r="U52" i="2" s="1"/>
  <c r="P51" i="2"/>
  <c r="O51" i="2"/>
  <c r="H51" i="2" s="1"/>
  <c r="N51" i="2"/>
  <c r="G51" i="2" s="1"/>
  <c r="M51" i="2"/>
  <c r="F51" i="2"/>
  <c r="C51" i="2"/>
  <c r="S51" i="2" s="1"/>
  <c r="J51" i="2" s="1"/>
  <c r="B51" i="2"/>
  <c r="R50" i="2"/>
  <c r="Q50" i="2"/>
  <c r="P50" i="2"/>
  <c r="O50" i="2"/>
  <c r="N50" i="2"/>
  <c r="M50" i="2"/>
  <c r="F50" i="2" s="1"/>
  <c r="C50" i="2"/>
  <c r="T50" i="2" s="1"/>
  <c r="U50" i="2" s="1"/>
  <c r="B50" i="2"/>
  <c r="S49" i="2"/>
  <c r="R49" i="2"/>
  <c r="Q49" i="2"/>
  <c r="P49" i="2"/>
  <c r="O49" i="2"/>
  <c r="N49" i="2"/>
  <c r="G49" i="2" s="1"/>
  <c r="M49" i="2"/>
  <c r="L49" i="2" s="1"/>
  <c r="K49" i="2"/>
  <c r="J49" i="2"/>
  <c r="C49" i="2"/>
  <c r="B49" i="2"/>
  <c r="T48" i="2"/>
  <c r="R48" i="2"/>
  <c r="Q48" i="2"/>
  <c r="P48" i="2"/>
  <c r="V48" i="2" s="1"/>
  <c r="O48" i="2"/>
  <c r="N48" i="2"/>
  <c r="M48" i="2"/>
  <c r="G48" i="2"/>
  <c r="C48" i="2"/>
  <c r="S48" i="2" s="1"/>
  <c r="B48" i="2"/>
  <c r="V47" i="2"/>
  <c r="U47" i="2"/>
  <c r="I47" i="2" s="1"/>
  <c r="T47" i="2"/>
  <c r="R47" i="2"/>
  <c r="K47" i="2" s="1"/>
  <c r="Q47" i="2"/>
  <c r="U48" i="2" s="1"/>
  <c r="P47" i="2"/>
  <c r="O47" i="2"/>
  <c r="H47" i="2" s="1"/>
  <c r="N47" i="2"/>
  <c r="M47" i="2"/>
  <c r="G47" i="2"/>
  <c r="F47" i="2"/>
  <c r="C47" i="2"/>
  <c r="S47" i="2" s="1"/>
  <c r="J47" i="2" s="1"/>
  <c r="B47" i="2"/>
  <c r="R46" i="2"/>
  <c r="Q46" i="2"/>
  <c r="P46" i="2"/>
  <c r="O46" i="2"/>
  <c r="N46" i="2"/>
  <c r="M46" i="2"/>
  <c r="C46" i="2"/>
  <c r="S46" i="2" s="1"/>
  <c r="B46" i="2"/>
  <c r="R45" i="2"/>
  <c r="Q45" i="2"/>
  <c r="P45" i="2"/>
  <c r="O45" i="2"/>
  <c r="N45" i="2"/>
  <c r="G45" i="2" s="1"/>
  <c r="M45" i="2"/>
  <c r="L45" i="2" s="1"/>
  <c r="K45" i="2"/>
  <c r="C45" i="2"/>
  <c r="B45" i="2"/>
  <c r="T44" i="2"/>
  <c r="R44" i="2"/>
  <c r="Q44" i="2"/>
  <c r="P44" i="2"/>
  <c r="V44" i="2" s="1"/>
  <c r="O44" i="2"/>
  <c r="N44" i="2"/>
  <c r="M44" i="2"/>
  <c r="H44" i="2"/>
  <c r="G44" i="2"/>
  <c r="C44" i="2"/>
  <c r="S44" i="2" s="1"/>
  <c r="B44" i="2"/>
  <c r="V43" i="2"/>
  <c r="U43" i="2"/>
  <c r="T43" i="2"/>
  <c r="R43" i="2"/>
  <c r="K43" i="2" s="1"/>
  <c r="Q43" i="2"/>
  <c r="U44" i="2" s="1"/>
  <c r="I44" i="2" s="1"/>
  <c r="P43" i="2"/>
  <c r="O43" i="2"/>
  <c r="H43" i="2" s="1"/>
  <c r="N43" i="2"/>
  <c r="M43" i="2"/>
  <c r="L43" i="2" s="1"/>
  <c r="G43" i="2"/>
  <c r="C43" i="2"/>
  <c r="S43" i="2" s="1"/>
  <c r="J43" i="2" s="1"/>
  <c r="B43" i="2"/>
  <c r="R42" i="2"/>
  <c r="Q42" i="2"/>
  <c r="P42" i="2"/>
  <c r="O42" i="2"/>
  <c r="N42" i="2"/>
  <c r="M42" i="2"/>
  <c r="L42" i="2"/>
  <c r="C42" i="2"/>
  <c r="T42" i="2" s="1"/>
  <c r="B42" i="2"/>
  <c r="R41" i="2"/>
  <c r="Q41" i="2"/>
  <c r="P41" i="2"/>
  <c r="O41" i="2"/>
  <c r="N41" i="2"/>
  <c r="G41" i="2" s="1"/>
  <c r="M41" i="2"/>
  <c r="L41" i="2" s="1"/>
  <c r="C41" i="2"/>
  <c r="B41" i="2"/>
  <c r="T40" i="2"/>
  <c r="R40" i="2"/>
  <c r="Q40" i="2"/>
  <c r="P40" i="2"/>
  <c r="V40" i="2" s="1"/>
  <c r="O40" i="2"/>
  <c r="L40" i="2" s="1"/>
  <c r="N40" i="2"/>
  <c r="M40" i="2"/>
  <c r="H40" i="2"/>
  <c r="G40" i="2"/>
  <c r="C40" i="2"/>
  <c r="S40" i="2" s="1"/>
  <c r="B40" i="2"/>
  <c r="V39" i="2"/>
  <c r="U39" i="2"/>
  <c r="T39" i="2"/>
  <c r="R39" i="2"/>
  <c r="K39" i="2" s="1"/>
  <c r="Q39" i="2"/>
  <c r="U40" i="2" s="1"/>
  <c r="I40" i="2" s="1"/>
  <c r="P39" i="2"/>
  <c r="O39" i="2"/>
  <c r="H39" i="2" s="1"/>
  <c r="N39" i="2"/>
  <c r="G39" i="2" s="1"/>
  <c r="M39" i="2"/>
  <c r="F39" i="2"/>
  <c r="C39" i="2"/>
  <c r="S39" i="2" s="1"/>
  <c r="J39" i="2" s="1"/>
  <c r="B39" i="2"/>
  <c r="R38" i="2"/>
  <c r="Q38" i="2"/>
  <c r="P38" i="2"/>
  <c r="O38" i="2"/>
  <c r="N38" i="2"/>
  <c r="M38" i="2"/>
  <c r="L38" i="2" s="1"/>
  <c r="C38" i="2"/>
  <c r="T38" i="2" s="1"/>
  <c r="U38" i="2" s="1"/>
  <c r="B38" i="2"/>
  <c r="S37" i="2"/>
  <c r="R37" i="2"/>
  <c r="Q37" i="2"/>
  <c r="P37" i="2"/>
  <c r="O37" i="2"/>
  <c r="N37" i="2"/>
  <c r="G37" i="2" s="1"/>
  <c r="M37" i="2"/>
  <c r="J37" i="2"/>
  <c r="C37" i="2"/>
  <c r="B37" i="2"/>
  <c r="T36" i="2"/>
  <c r="R36" i="2"/>
  <c r="Q36" i="2"/>
  <c r="P36" i="2"/>
  <c r="V36" i="2" s="1"/>
  <c r="O36" i="2"/>
  <c r="N36" i="2"/>
  <c r="M36" i="2"/>
  <c r="I36" i="2"/>
  <c r="H36" i="2"/>
  <c r="G36" i="2"/>
  <c r="C36" i="2"/>
  <c r="S36" i="2" s="1"/>
  <c r="B36" i="2"/>
  <c r="V35" i="2"/>
  <c r="U35" i="2"/>
  <c r="I35" i="2" s="1"/>
  <c r="T35" i="2"/>
  <c r="R35" i="2"/>
  <c r="K35" i="2" s="1"/>
  <c r="Q35" i="2"/>
  <c r="U36" i="2" s="1"/>
  <c r="P35" i="2"/>
  <c r="O35" i="2"/>
  <c r="H35" i="2" s="1"/>
  <c r="N35" i="2"/>
  <c r="M35" i="2"/>
  <c r="G35" i="2"/>
  <c r="F35" i="2"/>
  <c r="C35" i="2"/>
  <c r="S35" i="2" s="1"/>
  <c r="J35" i="2" s="1"/>
  <c r="B35" i="2"/>
  <c r="S34" i="2"/>
  <c r="R34" i="2"/>
  <c r="Q34" i="2"/>
  <c r="P34" i="2"/>
  <c r="O34" i="2"/>
  <c r="N34" i="2"/>
  <c r="M34" i="2"/>
  <c r="F34" i="2" s="1"/>
  <c r="K34" i="2"/>
  <c r="C34" i="2"/>
  <c r="B34" i="2"/>
  <c r="R33" i="2"/>
  <c r="Q33" i="2"/>
  <c r="J34" i="2" s="1"/>
  <c r="P33" i="2"/>
  <c r="O33" i="2"/>
  <c r="N33" i="2"/>
  <c r="M33" i="2"/>
  <c r="C33" i="2"/>
  <c r="K33" i="2" s="1"/>
  <c r="B33" i="2"/>
  <c r="T32" i="2"/>
  <c r="R32" i="2"/>
  <c r="Q32" i="2"/>
  <c r="P32" i="2"/>
  <c r="V32" i="2" s="1"/>
  <c r="O32" i="2"/>
  <c r="N32" i="2"/>
  <c r="M32" i="2"/>
  <c r="I32" i="2"/>
  <c r="H32" i="2"/>
  <c r="G32" i="2"/>
  <c r="C32" i="2"/>
  <c r="S32" i="2" s="1"/>
  <c r="B32" i="2"/>
  <c r="V31" i="2"/>
  <c r="U31" i="2"/>
  <c r="I31" i="2" s="1"/>
  <c r="T31" i="2"/>
  <c r="R31" i="2"/>
  <c r="K31" i="2" s="1"/>
  <c r="Q31" i="2"/>
  <c r="U32" i="2" s="1"/>
  <c r="P31" i="2"/>
  <c r="O31" i="2"/>
  <c r="H31" i="2" s="1"/>
  <c r="N31" i="2"/>
  <c r="M31" i="2"/>
  <c r="L31" i="2" s="1"/>
  <c r="G31" i="2"/>
  <c r="F31" i="2"/>
  <c r="C31" i="2"/>
  <c r="S31" i="2" s="1"/>
  <c r="J31" i="2" s="1"/>
  <c r="B31" i="2"/>
  <c r="T30" i="2"/>
  <c r="S30" i="2"/>
  <c r="R30" i="2"/>
  <c r="Q30" i="2"/>
  <c r="P30" i="2"/>
  <c r="O30" i="2"/>
  <c r="N30" i="2"/>
  <c r="M30" i="2"/>
  <c r="F30" i="2" s="1"/>
  <c r="L30" i="2"/>
  <c r="K30" i="2"/>
  <c r="C30" i="2"/>
  <c r="B30" i="2"/>
  <c r="R29" i="2"/>
  <c r="Q29" i="2"/>
  <c r="J30" i="2" s="1"/>
  <c r="P29" i="2"/>
  <c r="O29" i="2"/>
  <c r="N29" i="2"/>
  <c r="M29" i="2"/>
  <c r="C29" i="2"/>
  <c r="B29" i="2"/>
  <c r="T28" i="2"/>
  <c r="R28" i="2"/>
  <c r="Q28" i="2"/>
  <c r="P28" i="2"/>
  <c r="V28" i="2" s="1"/>
  <c r="O28" i="2"/>
  <c r="L28" i="2" s="1"/>
  <c r="N28" i="2"/>
  <c r="M28" i="2"/>
  <c r="G28" i="2"/>
  <c r="C28" i="2"/>
  <c r="S28" i="2" s="1"/>
  <c r="B28" i="2"/>
  <c r="V27" i="2"/>
  <c r="U27" i="2"/>
  <c r="I27" i="2" s="1"/>
  <c r="T27" i="2"/>
  <c r="R27" i="2"/>
  <c r="K27" i="2" s="1"/>
  <c r="Q27" i="2"/>
  <c r="U28" i="2" s="1"/>
  <c r="I28" i="2" s="1"/>
  <c r="P27" i="2"/>
  <c r="O27" i="2"/>
  <c r="H27" i="2" s="1"/>
  <c r="N27" i="2"/>
  <c r="M27" i="2"/>
  <c r="L27" i="2" s="1"/>
  <c r="G27" i="2"/>
  <c r="C27" i="2"/>
  <c r="S27" i="2" s="1"/>
  <c r="J27" i="2" s="1"/>
  <c r="B27" i="2"/>
  <c r="T26" i="2"/>
  <c r="S26" i="2"/>
  <c r="R26" i="2"/>
  <c r="Q26" i="2"/>
  <c r="P26" i="2"/>
  <c r="O26" i="2"/>
  <c r="N26" i="2"/>
  <c r="M26" i="2"/>
  <c r="F26" i="2" s="1"/>
  <c r="L26" i="2"/>
  <c r="K26" i="2"/>
  <c r="C26" i="2"/>
  <c r="B26" i="2"/>
  <c r="R25" i="2"/>
  <c r="Q25" i="2"/>
  <c r="J26" i="2" s="1"/>
  <c r="P25" i="2"/>
  <c r="O25" i="2"/>
  <c r="N25" i="2"/>
  <c r="M25" i="2"/>
  <c r="C25" i="2"/>
  <c r="B25" i="2"/>
  <c r="T24" i="2"/>
  <c r="R24" i="2"/>
  <c r="Q24" i="2"/>
  <c r="P24" i="2"/>
  <c r="V24" i="2" s="1"/>
  <c r="O24" i="2"/>
  <c r="L24" i="2" s="1"/>
  <c r="N24" i="2"/>
  <c r="M24" i="2"/>
  <c r="G24" i="2"/>
  <c r="C24" i="2"/>
  <c r="S24" i="2" s="1"/>
  <c r="B24" i="2"/>
  <c r="V23" i="2"/>
  <c r="U23" i="2"/>
  <c r="T23" i="2"/>
  <c r="R23" i="2"/>
  <c r="K23" i="2" s="1"/>
  <c r="Q23" i="2"/>
  <c r="U24" i="2" s="1"/>
  <c r="P23" i="2"/>
  <c r="O23" i="2"/>
  <c r="H23" i="2" s="1"/>
  <c r="N23" i="2"/>
  <c r="G23" i="2" s="1"/>
  <c r="M23" i="2"/>
  <c r="L23" i="2" s="1"/>
  <c r="J23" i="2"/>
  <c r="C23" i="2"/>
  <c r="S23" i="2" s="1"/>
  <c r="B23" i="2"/>
  <c r="R22" i="2"/>
  <c r="Q22" i="2"/>
  <c r="P22" i="2"/>
  <c r="O22" i="2"/>
  <c r="N22" i="2"/>
  <c r="M22" i="2"/>
  <c r="F22" i="2" s="1"/>
  <c r="C22" i="2"/>
  <c r="G22" i="2" s="1"/>
  <c r="B22" i="2"/>
  <c r="V21" i="2"/>
  <c r="R21" i="2"/>
  <c r="K21" i="2" s="1"/>
  <c r="Q21" i="2"/>
  <c r="P21" i="2"/>
  <c r="O21" i="2"/>
  <c r="N21" i="2"/>
  <c r="G21" i="2" s="1"/>
  <c r="M21" i="2"/>
  <c r="L21" i="2" s="1"/>
  <c r="F21" i="2"/>
  <c r="C21" i="2"/>
  <c r="B21" i="2"/>
  <c r="T20" i="2"/>
  <c r="R20" i="2"/>
  <c r="Q20" i="2"/>
  <c r="P20" i="2"/>
  <c r="V20" i="2" s="1"/>
  <c r="O20" i="2"/>
  <c r="H20" i="2" s="1"/>
  <c r="N20" i="2"/>
  <c r="M20" i="2"/>
  <c r="L20" i="2"/>
  <c r="G20" i="2"/>
  <c r="C20" i="2"/>
  <c r="S20" i="2" s="1"/>
  <c r="B20" i="2"/>
  <c r="V19" i="2"/>
  <c r="U19" i="2"/>
  <c r="I19" i="2" s="1"/>
  <c r="T19" i="2"/>
  <c r="R19" i="2"/>
  <c r="Q19" i="2"/>
  <c r="P19" i="2"/>
  <c r="O19" i="2"/>
  <c r="H19" i="2" s="1"/>
  <c r="N19" i="2"/>
  <c r="G19" i="2" s="1"/>
  <c r="M19" i="2"/>
  <c r="L19" i="2" s="1"/>
  <c r="J19" i="2"/>
  <c r="C19" i="2"/>
  <c r="S19" i="2" s="1"/>
  <c r="B19" i="2"/>
  <c r="T18" i="2"/>
  <c r="U18" i="2" s="1"/>
  <c r="S18" i="2"/>
  <c r="R18" i="2"/>
  <c r="Q18" i="2"/>
  <c r="P18" i="2"/>
  <c r="O18" i="2"/>
  <c r="N18" i="2"/>
  <c r="M18" i="2"/>
  <c r="F18" i="2" s="1"/>
  <c r="L18" i="2"/>
  <c r="K18" i="2"/>
  <c r="C18" i="2"/>
  <c r="G18" i="2" s="1"/>
  <c r="B18" i="2"/>
  <c r="V17" i="2"/>
  <c r="R17" i="2"/>
  <c r="Q17" i="2"/>
  <c r="J18" i="2" s="1"/>
  <c r="P17" i="2"/>
  <c r="O17" i="2"/>
  <c r="N17" i="2"/>
  <c r="G17" i="2" s="1"/>
  <c r="M17" i="2"/>
  <c r="L17" i="2" s="1"/>
  <c r="K17" i="2"/>
  <c r="F17" i="2"/>
  <c r="C17" i="2"/>
  <c r="S17" i="2" s="1"/>
  <c r="B17" i="2"/>
  <c r="T16" i="2"/>
  <c r="R16" i="2"/>
  <c r="Q16" i="2"/>
  <c r="P16" i="2"/>
  <c r="V16" i="2" s="1"/>
  <c r="O16" i="2"/>
  <c r="N16" i="2"/>
  <c r="M16" i="2"/>
  <c r="L16" i="2"/>
  <c r="H16" i="2"/>
  <c r="G16" i="2"/>
  <c r="C16" i="2"/>
  <c r="S16" i="2" s="1"/>
  <c r="B16" i="2"/>
  <c r="V15" i="2"/>
  <c r="U15" i="2"/>
  <c r="I15" i="2" s="1"/>
  <c r="T15" i="2"/>
  <c r="R15" i="2"/>
  <c r="Q15" i="2"/>
  <c r="P15" i="2"/>
  <c r="O15" i="2"/>
  <c r="H15" i="2" s="1"/>
  <c r="N15" i="2"/>
  <c r="M15" i="2"/>
  <c r="L15" i="2" s="1"/>
  <c r="J15" i="2"/>
  <c r="G15" i="2"/>
  <c r="C15" i="2"/>
  <c r="S15" i="2" s="1"/>
  <c r="B15" i="2"/>
  <c r="T14" i="2"/>
  <c r="U14" i="2" s="1"/>
  <c r="S14" i="2"/>
  <c r="R14" i="2"/>
  <c r="Q14" i="2"/>
  <c r="P14" i="2"/>
  <c r="O14" i="2"/>
  <c r="N14" i="2"/>
  <c r="M14" i="2"/>
  <c r="F14" i="2" s="1"/>
  <c r="L14" i="2"/>
  <c r="K14" i="2"/>
  <c r="C14" i="2"/>
  <c r="H14" i="2" s="1"/>
  <c r="B14" i="2"/>
  <c r="R13" i="2"/>
  <c r="Q13" i="2"/>
  <c r="J14" i="2" s="1"/>
  <c r="N13" i="2"/>
  <c r="M13" i="2"/>
  <c r="J13" i="2"/>
  <c r="G13" i="2"/>
  <c r="F13" i="2"/>
  <c r="C13" i="2"/>
  <c r="H10" i="2"/>
  <c r="F10" i="2"/>
  <c r="F9" i="2"/>
  <c r="K13" i="2" s="1"/>
  <c r="A9" i="2"/>
  <c r="F7" i="2"/>
  <c r="P13" i="2" s="1"/>
  <c r="B7" i="2"/>
  <c r="F6" i="2"/>
  <c r="H13" i="2" s="1"/>
  <c r="B6" i="2"/>
  <c r="F5" i="2"/>
  <c r="B5" i="2"/>
  <c r="F4" i="2"/>
  <c r="A2" i="2"/>
  <c r="C1" i="2"/>
  <c r="J33" i="2" l="1"/>
  <c r="H108" i="2"/>
  <c r="L108" i="2"/>
  <c r="V96" i="2"/>
  <c r="F96" i="2"/>
  <c r="T96" i="2"/>
  <c r="S96" i="2"/>
  <c r="J96" i="2" s="1"/>
  <c r="U26" i="2"/>
  <c r="V14" i="2"/>
  <c r="I14" i="2" s="1"/>
  <c r="D14" i="2" s="1"/>
  <c r="U20" i="2"/>
  <c r="I20" i="2" s="1"/>
  <c r="H22" i="2"/>
  <c r="F23" i="2"/>
  <c r="G25" i="2"/>
  <c r="L29" i="2"/>
  <c r="V45" i="2"/>
  <c r="T45" i="2"/>
  <c r="U45" i="2" s="1"/>
  <c r="I45" i="2" s="1"/>
  <c r="H45" i="2"/>
  <c r="F45" i="2"/>
  <c r="K46" i="2"/>
  <c r="I52" i="2"/>
  <c r="G57" i="2"/>
  <c r="G58" i="2"/>
  <c r="H58" i="2"/>
  <c r="D58" i="2" s="1"/>
  <c r="E58" i="2" s="1"/>
  <c r="L97" i="2"/>
  <c r="F97" i="2"/>
  <c r="O13" i="2"/>
  <c r="F15" i="2"/>
  <c r="K15" i="2"/>
  <c r="D15" i="2"/>
  <c r="E15" i="2" s="1"/>
  <c r="J17" i="2"/>
  <c r="L22" i="2"/>
  <c r="T22" i="2"/>
  <c r="U22" i="2" s="1"/>
  <c r="I23" i="2"/>
  <c r="F27" i="2"/>
  <c r="G33" i="2"/>
  <c r="G34" i="2"/>
  <c r="H34" i="2"/>
  <c r="L37" i="2"/>
  <c r="K41" i="2"/>
  <c r="S45" i="2"/>
  <c r="J45" i="2" s="1"/>
  <c r="F46" i="2"/>
  <c r="L48" i="2"/>
  <c r="L50" i="2"/>
  <c r="L51" i="2"/>
  <c r="V53" i="2"/>
  <c r="F53" i="2"/>
  <c r="T53" i="2"/>
  <c r="H53" i="2"/>
  <c r="D53" i="2" s="1"/>
  <c r="E53" i="2" s="1"/>
  <c r="J54" i="2"/>
  <c r="K54" i="2"/>
  <c r="I55" i="2"/>
  <c r="H60" i="2"/>
  <c r="J63" i="2"/>
  <c r="K92" i="2"/>
  <c r="L92" i="2"/>
  <c r="L101" i="2"/>
  <c r="I101" i="2"/>
  <c r="H116" i="2"/>
  <c r="D116" i="2" s="1"/>
  <c r="E116" i="2" s="1"/>
  <c r="S116" i="2"/>
  <c r="K116" i="2"/>
  <c r="V124" i="2"/>
  <c r="V126" i="2"/>
  <c r="L126" i="2"/>
  <c r="K96" i="2"/>
  <c r="V57" i="2"/>
  <c r="T57" i="2"/>
  <c r="U57" i="2" s="1"/>
  <c r="I57" i="2" s="1"/>
  <c r="H57" i="2"/>
  <c r="F57" i="2"/>
  <c r="U58" i="2"/>
  <c r="J58" i="2"/>
  <c r="V137" i="2"/>
  <c r="I137" i="2" s="1"/>
  <c r="D137" i="2" s="1"/>
  <c r="E137" i="2" s="1"/>
  <c r="F29" i="2"/>
  <c r="T29" i="2"/>
  <c r="U29" i="2" s="1"/>
  <c r="I29" i="2" s="1"/>
  <c r="H29" i="2"/>
  <c r="V29" i="2"/>
  <c r="G42" i="2"/>
  <c r="H42" i="2"/>
  <c r="D48" i="2"/>
  <c r="E48" i="2" s="1"/>
  <c r="F70" i="2"/>
  <c r="S70" i="2"/>
  <c r="K70" i="2"/>
  <c r="H70" i="2"/>
  <c r="K86" i="2"/>
  <c r="V33" i="2"/>
  <c r="T33" i="2"/>
  <c r="H33" i="2"/>
  <c r="F33" i="2"/>
  <c r="G46" i="2"/>
  <c r="H46" i="2"/>
  <c r="S57" i="2"/>
  <c r="J57" i="2" s="1"/>
  <c r="K62" i="2"/>
  <c r="K66" i="2"/>
  <c r="V69" i="2"/>
  <c r="I69" i="2" s="1"/>
  <c r="D69" i="2" s="1"/>
  <c r="E69" i="2" s="1"/>
  <c r="L69" i="2"/>
  <c r="V70" i="2"/>
  <c r="L72" i="2"/>
  <c r="H72" i="2"/>
  <c r="K76" i="2"/>
  <c r="K79" i="2"/>
  <c r="T86" i="2"/>
  <c r="F86" i="2"/>
  <c r="D86" i="2" s="1"/>
  <c r="E86" i="2" s="1"/>
  <c r="V86" i="2"/>
  <c r="S86" i="2"/>
  <c r="J86" i="2" s="1"/>
  <c r="V90" i="2"/>
  <c r="G96" i="2"/>
  <c r="L121" i="2"/>
  <c r="F121" i="2"/>
  <c r="T202" i="2"/>
  <c r="U202" i="2" s="1"/>
  <c r="I202" i="2" s="1"/>
  <c r="D202" i="2" s="1"/>
  <c r="E202" i="2" s="1"/>
  <c r="G202" i="2"/>
  <c r="K202" i="2"/>
  <c r="H202" i="2"/>
  <c r="S202" i="2"/>
  <c r="I13" i="2"/>
  <c r="T21" i="2"/>
  <c r="H21" i="2"/>
  <c r="V22" i="2"/>
  <c r="I22" i="2" s="1"/>
  <c r="K25" i="2"/>
  <c r="S29" i="2"/>
  <c r="J29" i="2" s="1"/>
  <c r="U30" i="2"/>
  <c r="L32" i="2"/>
  <c r="L34" i="2"/>
  <c r="T34" i="2"/>
  <c r="L35" i="2"/>
  <c r="V37" i="2"/>
  <c r="T37" i="2"/>
  <c r="H37" i="2"/>
  <c r="F37" i="2"/>
  <c r="D37" i="2" s="1"/>
  <c r="E37" i="2" s="1"/>
  <c r="J38" i="2"/>
  <c r="K38" i="2"/>
  <c r="S38" i="2"/>
  <c r="I39" i="2"/>
  <c r="F43" i="2"/>
  <c r="H48" i="2"/>
  <c r="G50" i="2"/>
  <c r="H50" i="2"/>
  <c r="L53" i="2"/>
  <c r="K57" i="2"/>
  <c r="L61" i="2"/>
  <c r="V64" i="2"/>
  <c r="I64" i="2" s="1"/>
  <c r="V85" i="2"/>
  <c r="I85" i="2"/>
  <c r="D85" i="2" s="1"/>
  <c r="E85" i="2" s="1"/>
  <c r="L85" i="2"/>
  <c r="H86" i="2"/>
  <c r="T112" i="2"/>
  <c r="U112" i="2" s="1"/>
  <c r="S112" i="2"/>
  <c r="K112" i="2"/>
  <c r="G112" i="2"/>
  <c r="H114" i="2"/>
  <c r="L114" i="2"/>
  <c r="F183" i="2"/>
  <c r="L183" i="2"/>
  <c r="V25" i="2"/>
  <c r="T25" i="2"/>
  <c r="U25" i="2" s="1"/>
  <c r="I25" i="2" s="1"/>
  <c r="H25" i="2"/>
  <c r="F25" i="2"/>
  <c r="J116" i="2"/>
  <c r="D115" i="2"/>
  <c r="E115" i="2" s="1"/>
  <c r="L115" i="2"/>
  <c r="U116" i="2"/>
  <c r="V60" i="2"/>
  <c r="F60" i="2"/>
  <c r="S25" i="2"/>
  <c r="J25" i="2" s="1"/>
  <c r="U53" i="2"/>
  <c r="I53" i="2" s="1"/>
  <c r="K53" i="2"/>
  <c r="G14" i="2"/>
  <c r="B9" i="2"/>
  <c r="T17" i="2"/>
  <c r="U17" i="2" s="1"/>
  <c r="I17" i="2" s="1"/>
  <c r="H17" i="2"/>
  <c r="I18" i="2"/>
  <c r="V18" i="2"/>
  <c r="L25" i="2"/>
  <c r="B10" i="2" s="1"/>
  <c r="K29" i="2"/>
  <c r="S33" i="2"/>
  <c r="U34" i="2"/>
  <c r="I34" i="2" s="1"/>
  <c r="L36" i="2"/>
  <c r="L39" i="2"/>
  <c r="V41" i="2"/>
  <c r="T41" i="2"/>
  <c r="U41" i="2" s="1"/>
  <c r="I41" i="2" s="1"/>
  <c r="H41" i="2"/>
  <c r="F41" i="2"/>
  <c r="J42" i="2"/>
  <c r="K42" i="2"/>
  <c r="S42" i="2"/>
  <c r="I43" i="2"/>
  <c r="I48" i="2"/>
  <c r="H52" i="2"/>
  <c r="G54" i="2"/>
  <c r="H54" i="2"/>
  <c r="L57" i="2"/>
  <c r="L59" i="2"/>
  <c r="V59" i="2"/>
  <c r="L60" i="2"/>
  <c r="T60" i="2"/>
  <c r="U60" i="2" s="1"/>
  <c r="I60" i="2" s="1"/>
  <c r="G70" i="2"/>
  <c r="F73" i="2"/>
  <c r="D73" i="2" s="1"/>
  <c r="E73" i="2" s="1"/>
  <c r="J76" i="2"/>
  <c r="D76" i="2" s="1"/>
  <c r="E76" i="2" s="1"/>
  <c r="I97" i="2"/>
  <c r="K99" i="2"/>
  <c r="D101" i="2"/>
  <c r="E101" i="2" s="1"/>
  <c r="V103" i="2"/>
  <c r="I103" i="2" s="1"/>
  <c r="G38" i="2"/>
  <c r="H38" i="2"/>
  <c r="I66" i="2"/>
  <c r="V66" i="2"/>
  <c r="L66" i="2"/>
  <c r="F67" i="2"/>
  <c r="L67" i="2"/>
  <c r="H24" i="2"/>
  <c r="G26" i="2"/>
  <c r="D26" i="2" s="1"/>
  <c r="E26" i="2" s="1"/>
  <c r="H26" i="2"/>
  <c r="I26" i="2"/>
  <c r="U33" i="2"/>
  <c r="F38" i="2"/>
  <c r="J46" i="2"/>
  <c r="H56" i="2"/>
  <c r="I58" i="2"/>
  <c r="K64" i="2"/>
  <c r="L68" i="2"/>
  <c r="U72" i="2"/>
  <c r="I72" i="2" s="1"/>
  <c r="J72" i="2"/>
  <c r="K78" i="2"/>
  <c r="L84" i="2"/>
  <c r="G84" i="2"/>
  <c r="U104" i="2"/>
  <c r="I121" i="2"/>
  <c r="U147" i="2"/>
  <c r="I147" i="2" s="1"/>
  <c r="J147" i="2"/>
  <c r="U16" i="2"/>
  <c r="I16" i="2" s="1"/>
  <c r="H18" i="2"/>
  <c r="D18" i="2" s="1"/>
  <c r="E18" i="2" s="1"/>
  <c r="F19" i="2"/>
  <c r="K19" i="2"/>
  <c r="D19" i="2"/>
  <c r="E19" i="2" s="1"/>
  <c r="U21" i="2"/>
  <c r="I21" i="2" s="1"/>
  <c r="J21" i="2"/>
  <c r="D21" i="2" s="1"/>
  <c r="E21" i="2" s="1"/>
  <c r="S21" i="2"/>
  <c r="K22" i="2"/>
  <c r="S22" i="2"/>
  <c r="J22" i="2" s="1"/>
  <c r="I24" i="2"/>
  <c r="D24" i="2" s="1"/>
  <c r="E24" i="2" s="1"/>
  <c r="H28" i="2"/>
  <c r="D28" i="2" s="1"/>
  <c r="E28" i="2" s="1"/>
  <c r="G29" i="2"/>
  <c r="H30" i="2"/>
  <c r="G30" i="2"/>
  <c r="D30" i="2" s="1"/>
  <c r="E30" i="2" s="1"/>
  <c r="L33" i="2"/>
  <c r="U37" i="2"/>
  <c r="I37" i="2" s="1"/>
  <c r="K37" i="2"/>
  <c r="S41" i="2"/>
  <c r="J41" i="2" s="1"/>
  <c r="F42" i="2"/>
  <c r="U42" i="2"/>
  <c r="L44" i="2"/>
  <c r="L46" i="2"/>
  <c r="T46" i="2"/>
  <c r="U46" i="2" s="1"/>
  <c r="I46" i="2" s="1"/>
  <c r="L47" i="2"/>
  <c r="V49" i="2"/>
  <c r="F49" i="2"/>
  <c r="T49" i="2"/>
  <c r="U49" i="2" s="1"/>
  <c r="I49" i="2" s="1"/>
  <c r="D49" i="2" s="1"/>
  <c r="E49" i="2" s="1"/>
  <c r="H49" i="2"/>
  <c r="K50" i="2"/>
  <c r="S50" i="2"/>
  <c r="J50" i="2" s="1"/>
  <c r="I51" i="2"/>
  <c r="D51" i="2" s="1"/>
  <c r="E51" i="2" s="1"/>
  <c r="F55" i="2"/>
  <c r="D55" i="2" s="1"/>
  <c r="E55" i="2" s="1"/>
  <c r="I56" i="2"/>
  <c r="U59" i="2"/>
  <c r="G60" i="2"/>
  <c r="D63" i="2"/>
  <c r="E63" i="2" s="1"/>
  <c r="D67" i="2"/>
  <c r="E67" i="2" s="1"/>
  <c r="K71" i="2"/>
  <c r="D71" i="2" s="1"/>
  <c r="E71" i="2" s="1"/>
  <c r="K75" i="2"/>
  <c r="D75" i="2" s="1"/>
  <c r="E75" i="2" s="1"/>
  <c r="L118" i="2"/>
  <c r="H118" i="2"/>
  <c r="J74" i="2"/>
  <c r="D74" i="2" s="1"/>
  <c r="E74" i="2" s="1"/>
  <c r="U74" i="2"/>
  <c r="S81" i="2"/>
  <c r="K81" i="2"/>
  <c r="I82" i="2"/>
  <c r="S83" i="2"/>
  <c r="J83" i="2" s="1"/>
  <c r="G83" i="2"/>
  <c r="U88" i="2"/>
  <c r="I88" i="2" s="1"/>
  <c r="D88" i="2" s="1"/>
  <c r="E88" i="2" s="1"/>
  <c r="K90" i="2"/>
  <c r="U98" i="2"/>
  <c r="I98" i="2" s="1"/>
  <c r="F103" i="2"/>
  <c r="D103" i="2" s="1"/>
  <c r="E103" i="2" s="1"/>
  <c r="L103" i="2"/>
  <c r="T106" i="2"/>
  <c r="U106" i="2" s="1"/>
  <c r="I106" i="2" s="1"/>
  <c r="D106" i="2" s="1"/>
  <c r="E106" i="2" s="1"/>
  <c r="F106" i="2"/>
  <c r="F16" i="2"/>
  <c r="D16" i="2" s="1"/>
  <c r="E16" i="2" s="1"/>
  <c r="F20" i="2"/>
  <c r="D23" i="2"/>
  <c r="E23" i="2" s="1"/>
  <c r="F24" i="2"/>
  <c r="D27" i="2"/>
  <c r="E27" i="2" s="1"/>
  <c r="F28" i="2"/>
  <c r="D31" i="2"/>
  <c r="E31" i="2" s="1"/>
  <c r="F32" i="2"/>
  <c r="D32" i="2" s="1"/>
  <c r="E32" i="2" s="1"/>
  <c r="D35" i="2"/>
  <c r="E35" i="2" s="1"/>
  <c r="F36" i="2"/>
  <c r="D39" i="2"/>
  <c r="E39" i="2" s="1"/>
  <c r="F40" i="2"/>
  <c r="D40" i="2" s="1"/>
  <c r="E40" i="2" s="1"/>
  <c r="D43" i="2"/>
  <c r="E43" i="2" s="1"/>
  <c r="F44" i="2"/>
  <c r="D44" i="2" s="1"/>
  <c r="E44" i="2" s="1"/>
  <c r="D47" i="2"/>
  <c r="E47" i="2" s="1"/>
  <c r="F48" i="2"/>
  <c r="F52" i="2"/>
  <c r="D52" i="2" s="1"/>
  <c r="E52" i="2" s="1"/>
  <c r="F56" i="2"/>
  <c r="D56" i="2" s="1"/>
  <c r="E56" i="2" s="1"/>
  <c r="G59" i="2"/>
  <c r="H62" i="2"/>
  <c r="T63" i="2"/>
  <c r="U63" i="2" s="1"/>
  <c r="I63" i="2" s="1"/>
  <c r="F64" i="2"/>
  <c r="D64" i="2" s="1"/>
  <c r="E64" i="2" s="1"/>
  <c r="F66" i="2"/>
  <c r="D66" i="2" s="1"/>
  <c r="E66" i="2" s="1"/>
  <c r="K80" i="2"/>
  <c r="H82" i="2"/>
  <c r="H83" i="2"/>
  <c r="K83" i="2"/>
  <c r="L89" i="2"/>
  <c r="F92" i="2"/>
  <c r="D92" i="2" s="1"/>
  <c r="E92" i="2" s="1"/>
  <c r="S92" i="2"/>
  <c r="J92" i="2" s="1"/>
  <c r="L98" i="2"/>
  <c r="V99" i="2"/>
  <c r="I99" i="2" s="1"/>
  <c r="D99" i="2" s="1"/>
  <c r="E99" i="2" s="1"/>
  <c r="L100" i="2"/>
  <c r="K100" i="2"/>
  <c r="L102" i="2"/>
  <c r="V104" i="2"/>
  <c r="F104" i="2"/>
  <c r="S104" i="2"/>
  <c r="J104" i="2" s="1"/>
  <c r="K104" i="2"/>
  <c r="J105" i="2"/>
  <c r="D105" i="2" s="1"/>
  <c r="E105" i="2" s="1"/>
  <c r="K106" i="2"/>
  <c r="V112" i="2"/>
  <c r="I112" i="2" s="1"/>
  <c r="K117" i="2"/>
  <c r="D117" i="2" s="1"/>
  <c r="E117" i="2" s="1"/>
  <c r="L125" i="2"/>
  <c r="F125" i="2"/>
  <c r="K129" i="2"/>
  <c r="D129" i="2"/>
  <c r="E129" i="2" s="1"/>
  <c r="L133" i="2"/>
  <c r="F133" i="2"/>
  <c r="V144" i="2"/>
  <c r="V180" i="2"/>
  <c r="I180" i="2" s="1"/>
  <c r="D180" i="2" s="1"/>
  <c r="E180" i="2" s="1"/>
  <c r="L180" i="2"/>
  <c r="V72" i="2"/>
  <c r="U96" i="2"/>
  <c r="I96" i="2" s="1"/>
  <c r="D96" i="2" s="1"/>
  <c r="E96" i="2" s="1"/>
  <c r="V98" i="2"/>
  <c r="F114" i="2"/>
  <c r="V114" i="2"/>
  <c r="G114" i="2"/>
  <c r="L129" i="2"/>
  <c r="F129" i="2"/>
  <c r="I133" i="2"/>
  <c r="U138" i="2"/>
  <c r="I138" i="2" s="1"/>
  <c r="S144" i="2"/>
  <c r="K144" i="2"/>
  <c r="H144" i="2"/>
  <c r="T144" i="2"/>
  <c r="F144" i="2"/>
  <c r="H168" i="2"/>
  <c r="D168" i="2" s="1"/>
  <c r="E168" i="2" s="1"/>
  <c r="J194" i="2"/>
  <c r="U194" i="2"/>
  <c r="I194" i="2" s="1"/>
  <c r="F207" i="2"/>
  <c r="L207" i="2"/>
  <c r="H212" i="2"/>
  <c r="L212" i="2"/>
  <c r="J16" i="2"/>
  <c r="J20" i="2"/>
  <c r="J24" i="2"/>
  <c r="V26" i="2"/>
  <c r="J28" i="2"/>
  <c r="V30" i="2"/>
  <c r="I30" i="2" s="1"/>
  <c r="J32" i="2"/>
  <c r="V34" i="2"/>
  <c r="J36" i="2"/>
  <c r="V38" i="2"/>
  <c r="I38" i="2" s="1"/>
  <c r="J40" i="2"/>
  <c r="V42" i="2"/>
  <c r="I42" i="2" s="1"/>
  <c r="J44" i="2"/>
  <c r="V46" i="2"/>
  <c r="J48" i="2"/>
  <c r="V50" i="2"/>
  <c r="I50" i="2" s="1"/>
  <c r="J52" i="2"/>
  <c r="V54" i="2"/>
  <c r="I54" i="2" s="1"/>
  <c r="J56" i="2"/>
  <c r="L62" i="2"/>
  <c r="S64" i="2"/>
  <c r="J64" i="2" s="1"/>
  <c r="S66" i="2"/>
  <c r="J66" i="2" s="1"/>
  <c r="L71" i="2"/>
  <c r="L76" i="2"/>
  <c r="L78" i="2"/>
  <c r="F78" i="2"/>
  <c r="F79" i="2"/>
  <c r="D79" i="2" s="1"/>
  <c r="E79" i="2" s="1"/>
  <c r="L79" i="2"/>
  <c r="T84" i="2"/>
  <c r="S84" i="2"/>
  <c r="J84" i="2" s="1"/>
  <c r="J85" i="2"/>
  <c r="L86" i="2"/>
  <c r="K95" i="2"/>
  <c r="L110" i="2"/>
  <c r="D114" i="2"/>
  <c r="E114" i="2" s="1"/>
  <c r="F122" i="2"/>
  <c r="T122" i="2"/>
  <c r="U122" i="2" s="1"/>
  <c r="I122" i="2" s="1"/>
  <c r="D122" i="2" s="1"/>
  <c r="E122" i="2" s="1"/>
  <c r="G122" i="2"/>
  <c r="S122" i="2"/>
  <c r="J122" i="2" s="1"/>
  <c r="L122" i="2"/>
  <c r="T124" i="2"/>
  <c r="U124" i="2" s="1"/>
  <c r="I124" i="2" s="1"/>
  <c r="K124" i="2"/>
  <c r="S124" i="2"/>
  <c r="F124" i="2"/>
  <c r="U140" i="2"/>
  <c r="V141" i="2"/>
  <c r="D154" i="2"/>
  <c r="E154" i="2" s="1"/>
  <c r="G155" i="2"/>
  <c r="D155" i="2"/>
  <c r="E155" i="2" s="1"/>
  <c r="L155" i="2"/>
  <c r="L160" i="2"/>
  <c r="V160" i="2"/>
  <c r="G164" i="2"/>
  <c r="D164" i="2" s="1"/>
  <c r="E164" i="2" s="1"/>
  <c r="L164" i="2"/>
  <c r="U70" i="2"/>
  <c r="I70" i="2" s="1"/>
  <c r="L82" i="2"/>
  <c r="F82" i="2"/>
  <c r="D82" i="2" s="1"/>
  <c r="E82" i="2" s="1"/>
  <c r="I89" i="2"/>
  <c r="D89" i="2" s="1"/>
  <c r="E89" i="2" s="1"/>
  <c r="T90" i="2"/>
  <c r="U90" i="2" s="1"/>
  <c r="I90" i="2" s="1"/>
  <c r="S90" i="2"/>
  <c r="J90" i="2" s="1"/>
  <c r="V108" i="2"/>
  <c r="F108" i="2"/>
  <c r="G108" i="2"/>
  <c r="K16" i="2"/>
  <c r="K20" i="2"/>
  <c r="K24" i="2"/>
  <c r="K28" i="2"/>
  <c r="K32" i="2"/>
  <c r="K36" i="2"/>
  <c r="D36" i="2" s="1"/>
  <c r="E36" i="2" s="1"/>
  <c r="K40" i="2"/>
  <c r="K44" i="2"/>
  <c r="K48" i="2"/>
  <c r="K52" i="2"/>
  <c r="K56" i="2"/>
  <c r="K59" i="2"/>
  <c r="S59" i="2"/>
  <c r="J59" i="2" s="1"/>
  <c r="U62" i="2"/>
  <c r="I62" i="2" s="1"/>
  <c r="D62" i="2" s="1"/>
  <c r="E62" i="2" s="1"/>
  <c r="U68" i="2"/>
  <c r="L77" i="2"/>
  <c r="F77" i="2"/>
  <c r="F84" i="2"/>
  <c r="D84" i="2" s="1"/>
  <c r="E84" i="2" s="1"/>
  <c r="K84" i="2"/>
  <c r="G86" i="2"/>
  <c r="V87" i="2"/>
  <c r="I87" i="2" s="1"/>
  <c r="D87" i="2" s="1"/>
  <c r="E87" i="2" s="1"/>
  <c r="G90" i="2"/>
  <c r="D90" i="2" s="1"/>
  <c r="E90" i="2" s="1"/>
  <c r="T98" i="2"/>
  <c r="K98" i="2"/>
  <c r="S98" i="2"/>
  <c r="J98" i="2" s="1"/>
  <c r="F99" i="2"/>
  <c r="L99" i="2"/>
  <c r="T102" i="2"/>
  <c r="S102" i="2"/>
  <c r="G102" i="2"/>
  <c r="K108" i="2"/>
  <c r="S108" i="2"/>
  <c r="F109" i="2"/>
  <c r="D109" i="2" s="1"/>
  <c r="E109" i="2" s="1"/>
  <c r="L109" i="2"/>
  <c r="F112" i="2"/>
  <c r="L112" i="2"/>
  <c r="I113" i="2"/>
  <c r="V113" i="2"/>
  <c r="D113" i="2"/>
  <c r="E113" i="2" s="1"/>
  <c r="K114" i="2"/>
  <c r="S114" i="2"/>
  <c r="J114" i="2" s="1"/>
  <c r="G116" i="2"/>
  <c r="H122" i="2"/>
  <c r="K125" i="2"/>
  <c r="D125" i="2"/>
  <c r="E125" i="2" s="1"/>
  <c r="K133" i="2"/>
  <c r="D133" i="2"/>
  <c r="E133" i="2" s="1"/>
  <c r="K158" i="2"/>
  <c r="T94" i="2"/>
  <c r="V94" i="2"/>
  <c r="K94" i="2"/>
  <c r="F94" i="2"/>
  <c r="J102" i="2"/>
  <c r="U102" i="2"/>
  <c r="I102" i="2" s="1"/>
  <c r="D102" i="2" s="1"/>
  <c r="E102" i="2" s="1"/>
  <c r="V102" i="2"/>
  <c r="T114" i="2"/>
  <c r="I129" i="2"/>
  <c r="U66" i="2"/>
  <c r="I68" i="2"/>
  <c r="D68" i="2" s="1"/>
  <c r="E68" i="2" s="1"/>
  <c r="J70" i="2"/>
  <c r="I74" i="2"/>
  <c r="T78" i="2"/>
  <c r="U78" i="2" s="1"/>
  <c r="I78" i="2" s="1"/>
  <c r="D78" i="2" s="1"/>
  <c r="E78" i="2" s="1"/>
  <c r="S78" i="2"/>
  <c r="J78" i="2" s="1"/>
  <c r="J81" i="2"/>
  <c r="V81" i="2"/>
  <c r="I81" i="2" s="1"/>
  <c r="D81" i="2" s="1"/>
  <c r="E81" i="2" s="1"/>
  <c r="G82" i="2"/>
  <c r="U83" i="2"/>
  <c r="I83" i="2" s="1"/>
  <c r="U84" i="2"/>
  <c r="I84" i="2" s="1"/>
  <c r="J88" i="2"/>
  <c r="L90" i="2"/>
  <c r="F91" i="2"/>
  <c r="D91" i="2" s="1"/>
  <c r="E91" i="2" s="1"/>
  <c r="L91" i="2"/>
  <c r="H96" i="2"/>
  <c r="L96" i="2"/>
  <c r="K102" i="2"/>
  <c r="S106" i="2"/>
  <c r="I107" i="2"/>
  <c r="I111" i="2"/>
  <c r="D111" i="2" s="1"/>
  <c r="E111" i="2" s="1"/>
  <c r="U118" i="2"/>
  <c r="I118" i="2" s="1"/>
  <c r="D118" i="2" s="1"/>
  <c r="E118" i="2" s="1"/>
  <c r="J118" i="2"/>
  <c r="F120" i="2"/>
  <c r="S120" i="2"/>
  <c r="J120" i="2" s="1"/>
  <c r="K120" i="2"/>
  <c r="L124" i="2"/>
  <c r="G124" i="2"/>
  <c r="L128" i="2"/>
  <c r="L139" i="2"/>
  <c r="I140" i="2"/>
  <c r="V140" i="2"/>
  <c r="L140" i="2"/>
  <c r="V142" i="2"/>
  <c r="I142" i="2" s="1"/>
  <c r="D142" i="2" s="1"/>
  <c r="E142" i="2" s="1"/>
  <c r="K153" i="2"/>
  <c r="V190" i="2"/>
  <c r="G79" i="2"/>
  <c r="V83" i="2"/>
  <c r="H84" i="2"/>
  <c r="J89" i="2"/>
  <c r="U94" i="2"/>
  <c r="I94" i="2" s="1"/>
  <c r="D94" i="2" s="1"/>
  <c r="E94" i="2" s="1"/>
  <c r="V100" i="2"/>
  <c r="I100" i="2" s="1"/>
  <c r="F100" i="2"/>
  <c r="H100" i="2"/>
  <c r="L106" i="2"/>
  <c r="F107" i="2"/>
  <c r="D107" i="2" s="1"/>
  <c r="E107" i="2" s="1"/>
  <c r="L107" i="2"/>
  <c r="V110" i="2"/>
  <c r="F111" i="2"/>
  <c r="L111" i="2"/>
  <c r="H112" i="2"/>
  <c r="U115" i="2"/>
  <c r="I115" i="2" s="1"/>
  <c r="H124" i="2"/>
  <c r="I130" i="2"/>
  <c r="V130" i="2"/>
  <c r="I134" i="2"/>
  <c r="V134" i="2"/>
  <c r="V138" i="2"/>
  <c r="I152" i="2"/>
  <c r="V152" i="2"/>
  <c r="U164" i="2"/>
  <c r="J164" i="2"/>
  <c r="K167" i="2"/>
  <c r="L172" i="2"/>
  <c r="H172" i="2"/>
  <c r="D172" i="2" s="1"/>
  <c r="E172" i="2" s="1"/>
  <c r="T173" i="2"/>
  <c r="S173" i="2"/>
  <c r="J173" i="2" s="1"/>
  <c r="G173" i="2"/>
  <c r="K173" i="2"/>
  <c r="F173" i="2"/>
  <c r="L75" i="2"/>
  <c r="K77" i="2"/>
  <c r="S77" i="2"/>
  <c r="J77" i="2" s="1"/>
  <c r="D77" i="2" s="1"/>
  <c r="E77" i="2" s="1"/>
  <c r="S79" i="2"/>
  <c r="J79" i="2" s="1"/>
  <c r="H80" i="2"/>
  <c r="D80" i="2" s="1"/>
  <c r="E80" i="2" s="1"/>
  <c r="U86" i="2"/>
  <c r="I86" i="2" s="1"/>
  <c r="H92" i="2"/>
  <c r="S100" i="2"/>
  <c r="J100" i="2" s="1"/>
  <c r="K103" i="2"/>
  <c r="J106" i="2"/>
  <c r="U108" i="2"/>
  <c r="J109" i="2"/>
  <c r="J112" i="2"/>
  <c r="V118" i="2"/>
  <c r="J124" i="2"/>
  <c r="I125" i="2"/>
  <c r="L130" i="2"/>
  <c r="L134" i="2"/>
  <c r="V136" i="2"/>
  <c r="S140" i="2"/>
  <c r="J140" i="2" s="1"/>
  <c r="K140" i="2"/>
  <c r="H140" i="2"/>
  <c r="V148" i="2"/>
  <c r="L152" i="2"/>
  <c r="L153" i="2"/>
  <c r="F153" i="2"/>
  <c r="I163" i="2"/>
  <c r="D163" i="2" s="1"/>
  <c r="E163" i="2" s="1"/>
  <c r="K187" i="2"/>
  <c r="F83" i="2"/>
  <c r="D83" i="2" s="1"/>
  <c r="E83" i="2" s="1"/>
  <c r="U92" i="2"/>
  <c r="I92" i="2" s="1"/>
  <c r="L94" i="2"/>
  <c r="F95" i="2"/>
  <c r="D95" i="2" s="1"/>
  <c r="E95" i="2" s="1"/>
  <c r="L95" i="2"/>
  <c r="K107" i="2"/>
  <c r="J108" i="2"/>
  <c r="J110" i="2"/>
  <c r="U110" i="2"/>
  <c r="I110" i="2" s="1"/>
  <c r="D110" i="2" s="1"/>
  <c r="E110" i="2" s="1"/>
  <c r="K111" i="2"/>
  <c r="I116" i="2"/>
  <c r="V116" i="2"/>
  <c r="F123" i="2"/>
  <c r="D123" i="2" s="1"/>
  <c r="E123" i="2" s="1"/>
  <c r="K123" i="2"/>
  <c r="S136" i="2"/>
  <c r="K136" i="2"/>
  <c r="H136" i="2"/>
  <c r="U144" i="2"/>
  <c r="I144" i="2" s="1"/>
  <c r="J144" i="2"/>
  <c r="K147" i="2"/>
  <c r="L147" i="2"/>
  <c r="F148" i="2"/>
  <c r="D148" i="2" s="1"/>
  <c r="E148" i="2" s="1"/>
  <c r="L148" i="2"/>
  <c r="K175" i="2"/>
  <c r="U132" i="2"/>
  <c r="I132" i="2" s="1"/>
  <c r="L131" i="2"/>
  <c r="U136" i="2"/>
  <c r="I136" i="2" s="1"/>
  <c r="J136" i="2"/>
  <c r="L138" i="2"/>
  <c r="H138" i="2"/>
  <c r="K146" i="2"/>
  <c r="D146" i="2"/>
  <c r="E146" i="2" s="1"/>
  <c r="G151" i="2"/>
  <c r="L151" i="2"/>
  <c r="V153" i="2"/>
  <c r="S156" i="2"/>
  <c r="K156" i="2"/>
  <c r="T156" i="2"/>
  <c r="U156" i="2" s="1"/>
  <c r="I156" i="2" s="1"/>
  <c r="H156" i="2"/>
  <c r="D156" i="2" s="1"/>
  <c r="E156" i="2" s="1"/>
  <c r="F156" i="2"/>
  <c r="V156" i="2"/>
  <c r="G166" i="2"/>
  <c r="S166" i="2"/>
  <c r="J166" i="2" s="1"/>
  <c r="T166" i="2"/>
  <c r="U166" i="2" s="1"/>
  <c r="H166" i="2"/>
  <c r="T201" i="2"/>
  <c r="S201" i="2"/>
  <c r="F201" i="2"/>
  <c r="D201" i="2" s="1"/>
  <c r="E201" i="2" s="1"/>
  <c r="V201" i="2"/>
  <c r="G201" i="2"/>
  <c r="K85" i="2"/>
  <c r="K89" i="2"/>
  <c r="K93" i="2"/>
  <c r="D93" i="2" s="1"/>
  <c r="E93" i="2" s="1"/>
  <c r="K97" i="2"/>
  <c r="D97" i="2" s="1"/>
  <c r="E97" i="2" s="1"/>
  <c r="K101" i="2"/>
  <c r="K105" i="2"/>
  <c r="K109" i="2"/>
  <c r="G111" i="2"/>
  <c r="K121" i="2"/>
  <c r="D121" i="2"/>
  <c r="E121" i="2" s="1"/>
  <c r="V122" i="2"/>
  <c r="U128" i="2"/>
  <c r="I128" i="2" s="1"/>
  <c r="D128" i="2" s="1"/>
  <c r="E128" i="2" s="1"/>
  <c r="J128" i="2"/>
  <c r="G136" i="2"/>
  <c r="G140" i="2"/>
  <c r="D140" i="2" s="1"/>
  <c r="E140" i="2" s="1"/>
  <c r="G144" i="2"/>
  <c r="D144" i="2" s="1"/>
  <c r="E144" i="2" s="1"/>
  <c r="S148" i="2"/>
  <c r="K148" i="2"/>
  <c r="T148" i="2"/>
  <c r="U148" i="2" s="1"/>
  <c r="I148" i="2" s="1"/>
  <c r="G156" i="2"/>
  <c r="V161" i="2"/>
  <c r="F170" i="2"/>
  <c r="L170" i="2"/>
  <c r="D182" i="2"/>
  <c r="E182" i="2" s="1"/>
  <c r="J183" i="2"/>
  <c r="V195" i="2"/>
  <c r="T195" i="2"/>
  <c r="U195" i="2" s="1"/>
  <c r="G195" i="2"/>
  <c r="S195" i="2"/>
  <c r="J195" i="2" s="1"/>
  <c r="T206" i="2"/>
  <c r="U206" i="2" s="1"/>
  <c r="G206" i="2"/>
  <c r="H206" i="2"/>
  <c r="K206" i="2"/>
  <c r="S206" i="2"/>
  <c r="S111" i="2"/>
  <c r="J111" i="2" s="1"/>
  <c r="U114" i="2"/>
  <c r="I114" i="2" s="1"/>
  <c r="J115" i="2"/>
  <c r="U120" i="2"/>
  <c r="I120" i="2" s="1"/>
  <c r="K132" i="2"/>
  <c r="S132" i="2"/>
  <c r="J132" i="2" s="1"/>
  <c r="K137" i="2"/>
  <c r="K141" i="2"/>
  <c r="D145" i="2"/>
  <c r="E145" i="2" s="1"/>
  <c r="G148" i="2"/>
  <c r="H151" i="2"/>
  <c r="V151" i="2"/>
  <c r="S151" i="2"/>
  <c r="J151" i="2" s="1"/>
  <c r="F151" i="2"/>
  <c r="D151" i="2" s="1"/>
  <c r="E151" i="2" s="1"/>
  <c r="J152" i="2"/>
  <c r="U152" i="2"/>
  <c r="L157" i="2"/>
  <c r="F157" i="2"/>
  <c r="K163" i="2"/>
  <c r="F184" i="2"/>
  <c r="L184" i="2"/>
  <c r="V187" i="2"/>
  <c r="T187" i="2"/>
  <c r="U187" i="2" s="1"/>
  <c r="I187" i="2" s="1"/>
  <c r="S187" i="2"/>
  <c r="J187" i="2" s="1"/>
  <c r="G187" i="2"/>
  <c r="T190" i="2"/>
  <c r="U190" i="2" s="1"/>
  <c r="I190" i="2" s="1"/>
  <c r="D190" i="2" s="1"/>
  <c r="E190" i="2" s="1"/>
  <c r="G190" i="2"/>
  <c r="S190" i="2"/>
  <c r="H190" i="2"/>
  <c r="F202" i="2"/>
  <c r="L202" i="2"/>
  <c r="T209" i="2"/>
  <c r="U209" i="2" s="1"/>
  <c r="I209" i="2" s="1"/>
  <c r="D209" i="2" s="1"/>
  <c r="E209" i="2" s="1"/>
  <c r="S209" i="2"/>
  <c r="F209" i="2"/>
  <c r="V209" i="2"/>
  <c r="K209" i="2"/>
  <c r="L117" i="2"/>
  <c r="S118" i="2"/>
  <c r="U126" i="2"/>
  <c r="I126" i="2" s="1"/>
  <c r="D126" i="2" s="1"/>
  <c r="E126" i="2" s="1"/>
  <c r="L146" i="2"/>
  <c r="I149" i="2"/>
  <c r="D150" i="2"/>
  <c r="E150" i="2" s="1"/>
  <c r="K151" i="2"/>
  <c r="H155" i="2"/>
  <c r="V155" i="2"/>
  <c r="U160" i="2"/>
  <c r="I160" i="2" s="1"/>
  <c r="D160" i="2" s="1"/>
  <c r="E160" i="2" s="1"/>
  <c r="J160" i="2"/>
  <c r="L159" i="2"/>
  <c r="L161" i="2"/>
  <c r="F161" i="2"/>
  <c r="V162" i="2"/>
  <c r="I162" i="2" s="1"/>
  <c r="D162" i="2" s="1"/>
  <c r="E162" i="2" s="1"/>
  <c r="L162" i="2"/>
  <c r="F166" i="2"/>
  <c r="L166" i="2"/>
  <c r="L169" i="2"/>
  <c r="K170" i="2"/>
  <c r="V176" i="2"/>
  <c r="I176" i="2" s="1"/>
  <c r="L176" i="2"/>
  <c r="F187" i="2"/>
  <c r="D187" i="2" s="1"/>
  <c r="E187" i="2" s="1"/>
  <c r="L187" i="2"/>
  <c r="K190" i="2"/>
  <c r="F192" i="2"/>
  <c r="L192" i="2"/>
  <c r="L197" i="2"/>
  <c r="G132" i="2"/>
  <c r="L137" i="2"/>
  <c r="L141" i="2"/>
  <c r="L145" i="2"/>
  <c r="U151" i="2"/>
  <c r="I151" i="2" s="1"/>
  <c r="V154" i="2"/>
  <c r="I154" i="2"/>
  <c r="V157" i="2"/>
  <c r="I157" i="2" s="1"/>
  <c r="D157" i="2" s="1"/>
  <c r="E157" i="2" s="1"/>
  <c r="V158" i="2"/>
  <c r="I158" i="2" s="1"/>
  <c r="D158" i="2" s="1"/>
  <c r="E158" i="2" s="1"/>
  <c r="T198" i="2"/>
  <c r="U198" i="2" s="1"/>
  <c r="I198" i="2" s="1"/>
  <c r="D198" i="2" s="1"/>
  <c r="E198" i="2" s="1"/>
  <c r="G198" i="2"/>
  <c r="S198" i="2"/>
  <c r="K198" i="2"/>
  <c r="H198" i="2"/>
  <c r="V202" i="2"/>
  <c r="H119" i="2"/>
  <c r="D119" i="2" s="1"/>
  <c r="E119" i="2" s="1"/>
  <c r="H123" i="2"/>
  <c r="H127" i="2"/>
  <c r="D127" i="2" s="1"/>
  <c r="E127" i="2" s="1"/>
  <c r="F130" i="2"/>
  <c r="H131" i="2"/>
  <c r="D131" i="2" s="1"/>
  <c r="E131" i="2" s="1"/>
  <c r="F134" i="2"/>
  <c r="F138" i="2"/>
  <c r="H139" i="2"/>
  <c r="D139" i="2" s="1"/>
  <c r="E139" i="2" s="1"/>
  <c r="T141" i="2"/>
  <c r="U141" i="2" s="1"/>
  <c r="I141" i="2" s="1"/>
  <c r="D141" i="2" s="1"/>
  <c r="E141" i="2" s="1"/>
  <c r="F142" i="2"/>
  <c r="G147" i="2"/>
  <c r="D147" i="2" s="1"/>
  <c r="E147" i="2" s="1"/>
  <c r="K149" i="2"/>
  <c r="D149" i="2"/>
  <c r="E149" i="2" s="1"/>
  <c r="G152" i="2"/>
  <c r="I164" i="2"/>
  <c r="L168" i="2"/>
  <c r="H173" i="2"/>
  <c r="D173" i="2" s="1"/>
  <c r="E173" i="2" s="1"/>
  <c r="L181" i="2"/>
  <c r="H184" i="2"/>
  <c r="D184" i="2" s="1"/>
  <c r="E184" i="2" s="1"/>
  <c r="F186" i="2"/>
  <c r="D186" i="2" s="1"/>
  <c r="E186" i="2" s="1"/>
  <c r="L186" i="2"/>
  <c r="V191" i="2"/>
  <c r="T191" i="2"/>
  <c r="U191" i="2" s="1"/>
  <c r="I191" i="2" s="1"/>
  <c r="G191" i="2"/>
  <c r="J198" i="2"/>
  <c r="F198" i="2"/>
  <c r="L198" i="2"/>
  <c r="L205" i="2"/>
  <c r="J207" i="2"/>
  <c r="V211" i="2"/>
  <c r="T211" i="2"/>
  <c r="U211" i="2" s="1"/>
  <c r="I211" i="2" s="1"/>
  <c r="S211" i="2"/>
  <c r="I145" i="2"/>
  <c r="J148" i="2"/>
  <c r="L149" i="2"/>
  <c r="K157" i="2"/>
  <c r="U159" i="2"/>
  <c r="I159" i="2" s="1"/>
  <c r="K161" i="2"/>
  <c r="K164" i="2"/>
  <c r="I165" i="2"/>
  <c r="D165" i="2" s="1"/>
  <c r="E165" i="2" s="1"/>
  <c r="V167" i="2"/>
  <c r="T167" i="2"/>
  <c r="U167" i="2" s="1"/>
  <c r="I167" i="2" s="1"/>
  <c r="G167" i="2"/>
  <c r="U169" i="2"/>
  <c r="I169" i="2" s="1"/>
  <c r="D169" i="2" s="1"/>
  <c r="E169" i="2" s="1"/>
  <c r="V172" i="2"/>
  <c r="I172" i="2"/>
  <c r="F178" i="2"/>
  <c r="D178" i="2" s="1"/>
  <c r="E178" i="2" s="1"/>
  <c r="L178" i="2"/>
  <c r="G185" i="2"/>
  <c r="F191" i="2"/>
  <c r="D191" i="2" s="1"/>
  <c r="E191" i="2" s="1"/>
  <c r="L191" i="2"/>
  <c r="F194" i="2"/>
  <c r="L194" i="2"/>
  <c r="V198" i="2"/>
  <c r="H200" i="2"/>
  <c r="L200" i="2"/>
  <c r="J209" i="2"/>
  <c r="L209" i="2"/>
  <c r="J211" i="2"/>
  <c r="V166" i="2"/>
  <c r="I166" i="2" s="1"/>
  <c r="G170" i="2"/>
  <c r="H170" i="2"/>
  <c r="T170" i="2"/>
  <c r="U170" i="2" s="1"/>
  <c r="I170" i="2" s="1"/>
  <c r="T181" i="2"/>
  <c r="U181" i="2" s="1"/>
  <c r="I181" i="2" s="1"/>
  <c r="V181" i="2"/>
  <c r="K181" i="2"/>
  <c r="G181" i="2"/>
  <c r="I188" i="2"/>
  <c r="J193" i="2"/>
  <c r="U193" i="2"/>
  <c r="I193" i="2" s="1"/>
  <c r="D193" i="2" s="1"/>
  <c r="E193" i="2" s="1"/>
  <c r="J201" i="2"/>
  <c r="U201" i="2"/>
  <c r="I201" i="2" s="1"/>
  <c r="H211" i="2"/>
  <c r="V147" i="2"/>
  <c r="U155" i="2"/>
  <c r="I155" i="2" s="1"/>
  <c r="J156" i="2"/>
  <c r="K166" i="2"/>
  <c r="F167" i="2"/>
  <c r="D167" i="2" s="1"/>
  <c r="E167" i="2" s="1"/>
  <c r="L167" i="2"/>
  <c r="S170" i="2"/>
  <c r="J170" i="2" s="1"/>
  <c r="K171" i="2"/>
  <c r="G174" i="2"/>
  <c r="T174" i="2"/>
  <c r="U174" i="2" s="1"/>
  <c r="I174" i="2" s="1"/>
  <c r="U175" i="2"/>
  <c r="I175" i="2" s="1"/>
  <c r="D175" i="2" s="1"/>
  <c r="E175" i="2" s="1"/>
  <c r="L175" i="2"/>
  <c r="F175" i="2"/>
  <c r="K183" i="2"/>
  <c r="T185" i="2"/>
  <c r="F185" i="2"/>
  <c r="D185" i="2" s="1"/>
  <c r="E185" i="2" s="1"/>
  <c r="F188" i="2"/>
  <c r="L188" i="2"/>
  <c r="J190" i="2"/>
  <c r="H201" i="2"/>
  <c r="J205" i="2"/>
  <c r="U205" i="2"/>
  <c r="I205" i="2" s="1"/>
  <c r="V206" i="2"/>
  <c r="T149" i="2"/>
  <c r="U149" i="2" s="1"/>
  <c r="T153" i="2"/>
  <c r="U153" i="2" s="1"/>
  <c r="I153" i="2" s="1"/>
  <c r="D153" i="2" s="1"/>
  <c r="E153" i="2" s="1"/>
  <c r="T157" i="2"/>
  <c r="U157" i="2" s="1"/>
  <c r="H159" i="2"/>
  <c r="T161" i="2"/>
  <c r="U161" i="2" s="1"/>
  <c r="I161" i="2" s="1"/>
  <c r="D161" i="2" s="1"/>
  <c r="E161" i="2" s="1"/>
  <c r="S169" i="2"/>
  <c r="J169" i="2" s="1"/>
  <c r="I171" i="2"/>
  <c r="F174" i="2"/>
  <c r="H181" i="2"/>
  <c r="T182" i="2"/>
  <c r="U182" i="2" s="1"/>
  <c r="I182" i="2" s="1"/>
  <c r="G182" i="2"/>
  <c r="V182" i="2"/>
  <c r="J184" i="2"/>
  <c r="J185" i="2"/>
  <c r="U185" i="2"/>
  <c r="I185" i="2" s="1"/>
  <c r="L189" i="2"/>
  <c r="H191" i="2"/>
  <c r="F199" i="2"/>
  <c r="D199" i="2" s="1"/>
  <c r="E199" i="2" s="1"/>
  <c r="L199" i="2"/>
  <c r="V203" i="2"/>
  <c r="T203" i="2"/>
  <c r="U203" i="2" s="1"/>
  <c r="F205" i="2"/>
  <c r="D205" i="2" s="1"/>
  <c r="E205" i="2" s="1"/>
  <c r="J206" i="2"/>
  <c r="F210" i="2"/>
  <c r="L210" i="2"/>
  <c r="U173" i="2"/>
  <c r="I173" i="2" s="1"/>
  <c r="J174" i="2"/>
  <c r="V174" i="2"/>
  <c r="H175" i="2"/>
  <c r="L177" i="2"/>
  <c r="J181" i="2"/>
  <c r="L185" i="2"/>
  <c r="H187" i="2"/>
  <c r="F195" i="2"/>
  <c r="L195" i="2"/>
  <c r="V199" i="2"/>
  <c r="T199" i="2"/>
  <c r="U199" i="2" s="1"/>
  <c r="I199" i="2" s="1"/>
  <c r="J202" i="2"/>
  <c r="S203" i="2"/>
  <c r="J203" i="2" s="1"/>
  <c r="K205" i="2"/>
  <c r="V205" i="2"/>
  <c r="F206" i="2"/>
  <c r="L206" i="2"/>
  <c r="H209" i="2"/>
  <c r="T210" i="2"/>
  <c r="U210" i="2" s="1"/>
  <c r="G210" i="2"/>
  <c r="V210" i="2"/>
  <c r="J212" i="2"/>
  <c r="D212" i="2" s="1"/>
  <c r="E212" i="2" s="1"/>
  <c r="S165" i="2"/>
  <c r="J165" i="2" s="1"/>
  <c r="L171" i="2"/>
  <c r="V171" i="2"/>
  <c r="J176" i="2"/>
  <c r="H177" i="2"/>
  <c r="D177" i="2" s="1"/>
  <c r="E177" i="2" s="1"/>
  <c r="L179" i="2"/>
  <c r="V179" i="2"/>
  <c r="I179" i="2" s="1"/>
  <c r="F182" i="2"/>
  <c r="L182" i="2"/>
  <c r="H185" i="2"/>
  <c r="T186" i="2"/>
  <c r="U186" i="2" s="1"/>
  <c r="I186" i="2" s="1"/>
  <c r="G186" i="2"/>
  <c r="V186" i="2"/>
  <c r="J188" i="2"/>
  <c r="J189" i="2"/>
  <c r="U189" i="2"/>
  <c r="K191" i="2"/>
  <c r="L193" i="2"/>
  <c r="H195" i="2"/>
  <c r="G199" i="2"/>
  <c r="F203" i="2"/>
  <c r="L203" i="2"/>
  <c r="V207" i="2"/>
  <c r="T207" i="2"/>
  <c r="U207" i="2" s="1"/>
  <c r="J210" i="2"/>
  <c r="H210" i="2"/>
  <c r="L165" i="2"/>
  <c r="V170" i="2"/>
  <c r="H171" i="2"/>
  <c r="D171" i="2" s="1"/>
  <c r="E171" i="2" s="1"/>
  <c r="L173" i="2"/>
  <c r="L174" i="2"/>
  <c r="S175" i="2"/>
  <c r="J175" i="2" s="1"/>
  <c r="J178" i="2"/>
  <c r="H179" i="2"/>
  <c r="D179" i="2" s="1"/>
  <c r="E179" i="2" s="1"/>
  <c r="V183" i="2"/>
  <c r="T183" i="2"/>
  <c r="U183" i="2" s="1"/>
  <c r="I183" i="2" s="1"/>
  <c r="D183" i="2" s="1"/>
  <c r="E183" i="2" s="1"/>
  <c r="K189" i="2"/>
  <c r="V189" i="2"/>
  <c r="F190" i="2"/>
  <c r="L190" i="2"/>
  <c r="T194" i="2"/>
  <c r="G194" i="2"/>
  <c r="D194" i="2" s="1"/>
  <c r="E194" i="2" s="1"/>
  <c r="V194" i="2"/>
  <c r="J197" i="2"/>
  <c r="U197" i="2"/>
  <c r="I197" i="2" s="1"/>
  <c r="D197" i="2"/>
  <c r="E197" i="2" s="1"/>
  <c r="L201" i="2"/>
  <c r="F211" i="2"/>
  <c r="D211" i="2" s="1"/>
  <c r="E211" i="2" s="1"/>
  <c r="L211" i="2"/>
  <c r="K168" i="2"/>
  <c r="K172" i="2"/>
  <c r="K176" i="2"/>
  <c r="D176" i="2" s="1"/>
  <c r="E176" i="2" s="1"/>
  <c r="K180" i="2"/>
  <c r="K184" i="2"/>
  <c r="K188" i="2"/>
  <c r="K192" i="2"/>
  <c r="D192" i="2" s="1"/>
  <c r="E192" i="2" s="1"/>
  <c r="K196" i="2"/>
  <c r="D196" i="2" s="1"/>
  <c r="E196" i="2" s="1"/>
  <c r="K200" i="2"/>
  <c r="D200" i="2" s="1"/>
  <c r="E200" i="2" s="1"/>
  <c r="K204" i="2"/>
  <c r="D204" i="2" s="1"/>
  <c r="E204" i="2" s="1"/>
  <c r="K208" i="2"/>
  <c r="D208" i="2" s="1"/>
  <c r="E208" i="2" s="1"/>
  <c r="K212" i="2"/>
  <c r="D166" i="2" l="1"/>
  <c r="E166" i="2" s="1"/>
  <c r="D17" i="2"/>
  <c r="E17" i="2" s="1"/>
  <c r="D45" i="2"/>
  <c r="E45" i="2" s="1"/>
  <c r="D174" i="2"/>
  <c r="E174" i="2" s="1"/>
  <c r="D120" i="2"/>
  <c r="E120" i="2" s="1"/>
  <c r="D170" i="2"/>
  <c r="E170" i="2" s="1"/>
  <c r="D98" i="2"/>
  <c r="E98" i="2" s="1"/>
  <c r="D50" i="2"/>
  <c r="E50" i="2" s="1"/>
  <c r="D195" i="2"/>
  <c r="E195" i="2" s="1"/>
  <c r="D22" i="2"/>
  <c r="E22" i="2" s="1"/>
  <c r="D57" i="2"/>
  <c r="E57" i="2" s="1"/>
  <c r="D181" i="2"/>
  <c r="E181" i="2" s="1"/>
  <c r="D54" i="2"/>
  <c r="E54" i="2" s="1"/>
  <c r="D41" i="2"/>
  <c r="E41" i="2" s="1"/>
  <c r="D25" i="2"/>
  <c r="E25" i="2" s="1"/>
  <c r="D124" i="2"/>
  <c r="E124" i="2" s="1"/>
  <c r="D60" i="2"/>
  <c r="E60" i="2" s="1"/>
  <c r="D72" i="2"/>
  <c r="E72" i="2" s="1"/>
  <c r="D29" i="2"/>
  <c r="E29" i="2" s="1"/>
  <c r="E14" i="2"/>
  <c r="D70" i="2"/>
  <c r="E70" i="2" s="1"/>
  <c r="I207" i="2"/>
  <c r="D207" i="2" s="1"/>
  <c r="E207" i="2" s="1"/>
  <c r="I203" i="2"/>
  <c r="D203" i="2" s="1"/>
  <c r="E203" i="2" s="1"/>
  <c r="D188" i="2"/>
  <c r="E188" i="2" s="1"/>
  <c r="D130" i="2"/>
  <c r="E130" i="2" s="1"/>
  <c r="I206" i="2"/>
  <c r="D206" i="2" s="1"/>
  <c r="E206" i="2" s="1"/>
  <c r="D46" i="2"/>
  <c r="E46" i="2" s="1"/>
  <c r="D34" i="2"/>
  <c r="E34" i="2" s="1"/>
  <c r="I210" i="2"/>
  <c r="D210" i="2" s="1"/>
  <c r="E210" i="2" s="1"/>
  <c r="I108" i="2"/>
  <c r="D108" i="2" s="1"/>
  <c r="E108" i="2" s="1"/>
  <c r="D20" i="2"/>
  <c r="E20" i="2" s="1"/>
  <c r="I59" i="2"/>
  <c r="D59" i="2" s="1"/>
  <c r="E59" i="2" s="1"/>
  <c r="D38" i="2"/>
  <c r="E38" i="2" s="1"/>
  <c r="I189" i="2"/>
  <c r="D189" i="2" s="1"/>
  <c r="E189" i="2" s="1"/>
  <c r="D159" i="2"/>
  <c r="E159" i="2" s="1"/>
  <c r="D138" i="2"/>
  <c r="E138" i="2" s="1"/>
  <c r="I195" i="2"/>
  <c r="D112" i="2"/>
  <c r="E112" i="2" s="1"/>
  <c r="I104" i="2"/>
  <c r="D104" i="2" s="1"/>
  <c r="E104" i="2" s="1"/>
  <c r="D132" i="2"/>
  <c r="E132" i="2" s="1"/>
  <c r="D152" i="2"/>
  <c r="E152" i="2" s="1"/>
  <c r="D134" i="2"/>
  <c r="E134" i="2" s="1"/>
  <c r="D136" i="2"/>
  <c r="E136" i="2" s="1"/>
  <c r="D100" i="2"/>
  <c r="E100" i="2" s="1"/>
  <c r="D42" i="2"/>
  <c r="E42" i="2" s="1"/>
  <c r="I33" i="2"/>
  <c r="D33" i="2" s="1"/>
  <c r="E33" i="2" s="1"/>
  <c r="B5" i="8" l="1"/>
  <c r="B8" i="8"/>
  <c r="B6" i="8"/>
  <c r="B7" i="8"/>
  <c r="D5" i="2"/>
  <c r="G1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</author>
  </authors>
  <commentList>
    <comment ref="A1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RiskManagement.24</t>
        </r>
      </text>
    </comment>
  </commentList>
</comments>
</file>

<file path=xl/sharedStrings.xml><?xml version="1.0" encoding="utf-8"?>
<sst xmlns="http://schemas.openxmlformats.org/spreadsheetml/2006/main" count="1745" uniqueCount="382">
  <si>
    <t>Group</t>
  </si>
  <si>
    <t>DeviceGroup</t>
  </si>
  <si>
    <t>DeviceName</t>
  </si>
  <si>
    <t>DeviceId</t>
  </si>
  <si>
    <t>DeviceComment</t>
  </si>
  <si>
    <t>DriverGroup</t>
  </si>
  <si>
    <t>GroupName</t>
  </si>
  <si>
    <t>GroupId</t>
  </si>
  <si>
    <t>GroupComment</t>
  </si>
  <si>
    <t>RiskManagementSpeedLimit1Count</t>
  </si>
  <si>
    <t>RiskManagementSpeedLimit2Count</t>
  </si>
  <si>
    <t>RiskManagementSpeedLimit3Count</t>
  </si>
  <si>
    <t>RiskManagementAverageSpeed</t>
  </si>
  <si>
    <t>RiskManagementStopUnder10Count</t>
  </si>
  <si>
    <t>RiskManagementStopOver10Count</t>
  </si>
  <si>
    <t>RiskManagementStopOver20Count</t>
  </si>
  <si>
    <t>RiskManagementStopOver30Count</t>
  </si>
  <si>
    <t>RiskManagementStopOver40Count</t>
  </si>
  <si>
    <t>RiskManagementStopOver50Count</t>
  </si>
  <si>
    <t>RiskManagementIdlingOver5Count</t>
  </si>
  <si>
    <t>RiskManagementIdlingDuration</t>
  </si>
  <si>
    <t>RiskManagementAfterHoursTripCount</t>
  </si>
  <si>
    <t>RiskManagementTamperSignsCount</t>
  </si>
  <si>
    <t>RiskManagementTotalDistance</t>
  </si>
  <si>
    <t>RiskManagementTotalStopsCount</t>
  </si>
  <si>
    <t>RiskManagementAux1</t>
  </si>
  <si>
    <t>RiskManagementExceptionRule1</t>
  </si>
  <si>
    <t>RiskManagementExceptionRule1Duration</t>
  </si>
  <si>
    <t>RiskManagementExceptionRule1Count</t>
  </si>
  <si>
    <t>RiskManagementExceptionRule2</t>
  </si>
  <si>
    <t>RiskManagementExceptionRule2Duration</t>
  </si>
  <si>
    <t>RiskManagementExceptionRule2Count</t>
  </si>
  <si>
    <t>RiskManagementExceptionRule3</t>
  </si>
  <si>
    <t>RiskManagementExceptionRule3Duration</t>
  </si>
  <si>
    <t>RiskManagementExceptionRule3Count</t>
  </si>
  <si>
    <t>RiskManagementExceptionRule4</t>
  </si>
  <si>
    <t>RiskManagementExceptionRule4Duration</t>
  </si>
  <si>
    <t>RiskManagementExceptionRule4Count</t>
  </si>
  <si>
    <t>RiskManagementExceptionRule5</t>
  </si>
  <si>
    <t>RiskManagementExceptionRule5Duration</t>
  </si>
  <si>
    <t>RiskManagementExceptionRule5Count</t>
  </si>
  <si>
    <t>RiskManagementExceptionRule6</t>
  </si>
  <si>
    <t>RiskManagementExceptionRule6Duration</t>
  </si>
  <si>
    <t>RiskManagementExceptionRule6Count</t>
  </si>
  <si>
    <t>RunDate</t>
  </si>
  <si>
    <t>FromDate</t>
  </si>
  <si>
    <t>ToDate</t>
  </si>
  <si>
    <t>From</t>
  </si>
  <si>
    <t>To</t>
  </si>
  <si>
    <t>CompanyName</t>
  </si>
  <si>
    <t>DistanceUnit</t>
  </si>
  <si>
    <t>SpeedUnit</t>
  </si>
  <si>
    <t>SendReport</t>
  </si>
  <si>
    <t>RiskManagementPeriodNumber</t>
  </si>
  <si>
    <t>RiskManagementPeriodStartDate</t>
  </si>
  <si>
    <t>RiskManagementPeriodEndDate</t>
  </si>
  <si>
    <t>LastModifiedUser</t>
  </si>
  <si>
    <t>RiskManagementExceptionRule1Distance</t>
  </si>
  <si>
    <t>RiskManagementExceptionRule2Distance</t>
  </si>
  <si>
    <t>RiskManagementExceptionRule3Distance</t>
  </si>
  <si>
    <t>RiskManagementExceptionRule4Distance</t>
  </si>
  <si>
    <t>RiskManagementExceptionRule5Distance</t>
  </si>
  <si>
    <t>RiskManagementExceptionRule6Distance</t>
  </si>
  <si>
    <t>RiskManagementTotalDrivingDuration</t>
  </si>
  <si>
    <t>Harsh Braking</t>
  </si>
  <si>
    <t>Total Score</t>
  </si>
  <si>
    <t>Total Occurences</t>
  </si>
  <si>
    <t>Harsh Cornering</t>
  </si>
  <si>
    <t>Hard Acceleration</t>
  </si>
  <si>
    <t>Score Range</t>
  </si>
  <si>
    <t>Vehicles</t>
  </si>
  <si>
    <t>Average Fleet Score</t>
  </si>
  <si>
    <t>Name</t>
  </si>
  <si>
    <t>UserName</t>
  </si>
  <si>
    <t>UserId</t>
  </si>
  <si>
    <t>UserComment</t>
  </si>
  <si>
    <t>Incidents</t>
  </si>
  <si>
    <t>Scoring Classification</t>
  </si>
  <si>
    <t>Rule</t>
  </si>
  <si>
    <t>Speeding %</t>
  </si>
  <si>
    <t>Seat Belt %</t>
  </si>
  <si>
    <t>Seat Belt % Score</t>
  </si>
  <si>
    <t>Seat Belt Count Score</t>
  </si>
  <si>
    <t>Days</t>
  </si>
  <si>
    <t>Date Range</t>
  </si>
  <si>
    <t>Weight</t>
  </si>
  <si>
    <t>Rules</t>
  </si>
  <si>
    <t>Low Risk</t>
  </si>
  <si>
    <t>Mild Risk</t>
  </si>
  <si>
    <t>Medium Risk</t>
  </si>
  <si>
    <t>High Risk</t>
  </si>
  <si>
    <t>Risk</t>
  </si>
  <si>
    <t>Range</t>
  </si>
  <si>
    <t>Calculations</t>
  </si>
  <si>
    <t>Score</t>
  </si>
  <si>
    <t>Fleet Occurances</t>
  </si>
  <si>
    <t>Classifications</t>
  </si>
  <si>
    <t>Differential</t>
  </si>
  <si>
    <t>Top</t>
  </si>
  <si>
    <t>Bottom</t>
  </si>
  <si>
    <t>Average</t>
  </si>
  <si>
    <t>Average Score</t>
  </si>
  <si>
    <t>Risk Breakdown</t>
  </si>
  <si>
    <t>Driver Safety Scorecard</t>
  </si>
  <si>
    <t>Top &amp; Bottom Performers</t>
  </si>
  <si>
    <t>STATE OF WEST VIRGINIA</t>
  </si>
  <si>
    <t>miles</t>
  </si>
  <si>
    <t>mph</t>
  </si>
  <si>
    <t>Speeding &gt; 5 MPH</t>
  </si>
  <si>
    <t>Idling</t>
  </si>
  <si>
    <t>PC01</t>
  </si>
  <si>
    <t>bA7</t>
  </si>
  <si>
    <t>bA8</t>
  </si>
  <si>
    <t>bB3</t>
  </si>
  <si>
    <t>AJ01, AJ02, AJ03</t>
  </si>
  <si>
    <t>GE01</t>
  </si>
  <si>
    <t>b1A4</t>
  </si>
  <si>
    <t>b1AB</t>
  </si>
  <si>
    <t>b230</t>
  </si>
  <si>
    <t>cishelpdesk@arifleet.com</t>
  </si>
  <si>
    <t>b19C</t>
  </si>
  <si>
    <t>b1B0</t>
  </si>
  <si>
    <t>b1B4</t>
  </si>
  <si>
    <t>b2AB</t>
  </si>
  <si>
    <t>b339</t>
  </si>
  <si>
    <t>Seatbelt</t>
  </si>
  <si>
    <t>UserLastName</t>
  </si>
  <si>
    <t>UserFirstName</t>
  </si>
  <si>
    <t>b121</t>
  </si>
  <si>
    <t>LC01</t>
  </si>
  <si>
    <t>b378</t>
  </si>
  <si>
    <t>CL13</t>
  </si>
  <si>
    <t>b37D</t>
  </si>
  <si>
    <t>b37F</t>
  </si>
  <si>
    <t>b381</t>
  </si>
  <si>
    <t>b383</t>
  </si>
  <si>
    <t>b384</t>
  </si>
  <si>
    <t>b385</t>
  </si>
  <si>
    <t>b388</t>
  </si>
  <si>
    <t>JS07</t>
  </si>
  <si>
    <t>b3B3</t>
  </si>
  <si>
    <t>JS12</t>
  </si>
  <si>
    <t>b3EB</t>
  </si>
  <si>
    <t>CL09</t>
  </si>
  <si>
    <t>b3FD</t>
  </si>
  <si>
    <t>b3FE</t>
  </si>
  <si>
    <t>b44F</t>
  </si>
  <si>
    <t>b477</t>
  </si>
  <si>
    <t>CL07</t>
  </si>
  <si>
    <t>b484</t>
  </si>
  <si>
    <t>b48C</t>
  </si>
  <si>
    <t>CL93</t>
  </si>
  <si>
    <t>b48D</t>
  </si>
  <si>
    <t>b48E</t>
  </si>
  <si>
    <t>b492</t>
  </si>
  <si>
    <t>b498</t>
  </si>
  <si>
    <t>b499</t>
  </si>
  <si>
    <t>b4AC</t>
  </si>
  <si>
    <t>EP02</t>
  </si>
  <si>
    <t>b34</t>
  </si>
  <si>
    <t>WM01</t>
  </si>
  <si>
    <t>b58</t>
  </si>
  <si>
    <t>b6A</t>
  </si>
  <si>
    <t>State of West Virginia</t>
  </si>
  <si>
    <t>b73</t>
  </si>
  <si>
    <t>AD94</t>
  </si>
  <si>
    <t>b7F</t>
  </si>
  <si>
    <t>IS14</t>
  </si>
  <si>
    <t>b93</t>
  </si>
  <si>
    <t>PC01, PC02</t>
  </si>
  <si>
    <t>b95</t>
  </si>
  <si>
    <t>PG13</t>
  </si>
  <si>
    <t>b9C</t>
  </si>
  <si>
    <t>b9D</t>
  </si>
  <si>
    <t>TX01</t>
  </si>
  <si>
    <t>bCD</t>
  </si>
  <si>
    <t>bDF</t>
  </si>
  <si>
    <t>bE7</t>
  </si>
  <si>
    <t>bED</t>
  </si>
  <si>
    <t>b12A</t>
  </si>
  <si>
    <t>b12B</t>
  </si>
  <si>
    <t>b15F</t>
  </si>
  <si>
    <t>b165</t>
  </si>
  <si>
    <t>AJ01</t>
  </si>
  <si>
    <t>b166</t>
  </si>
  <si>
    <t>b16A</t>
  </si>
  <si>
    <t>b16B</t>
  </si>
  <si>
    <t>b17E</t>
  </si>
  <si>
    <t>b182</t>
  </si>
  <si>
    <t>b183</t>
  </si>
  <si>
    <t>b185</t>
  </si>
  <si>
    <t>b188</t>
  </si>
  <si>
    <t>b18A</t>
  </si>
  <si>
    <t>b18F</t>
  </si>
  <si>
    <t>b190</t>
  </si>
  <si>
    <t>b191</t>
  </si>
  <si>
    <t>b19F</t>
  </si>
  <si>
    <t>b1A5</t>
  </si>
  <si>
    <t>b1AD</t>
  </si>
  <si>
    <t>b1AF</t>
  </si>
  <si>
    <t>b1B7</t>
  </si>
  <si>
    <t>b1B8</t>
  </si>
  <si>
    <t>b1BA</t>
  </si>
  <si>
    <t>b1BB</t>
  </si>
  <si>
    <t>b1BC</t>
  </si>
  <si>
    <t>b1BD</t>
  </si>
  <si>
    <t>b1BF</t>
  </si>
  <si>
    <t>b1C1</t>
  </si>
  <si>
    <t>b1C8</t>
  </si>
  <si>
    <t>b1D0</t>
  </si>
  <si>
    <t>b1D1</t>
  </si>
  <si>
    <t>PA01</t>
  </si>
  <si>
    <t>b1E7</t>
  </si>
  <si>
    <t>b1EA</t>
  </si>
  <si>
    <t>b1ED</t>
  </si>
  <si>
    <t>HW02</t>
  </si>
  <si>
    <t>b226</t>
  </si>
  <si>
    <t>b227</t>
  </si>
  <si>
    <t>b228</t>
  </si>
  <si>
    <t>b22A</t>
  </si>
  <si>
    <t>b22D</t>
  </si>
  <si>
    <t>b22E</t>
  </si>
  <si>
    <t>b231</t>
  </si>
  <si>
    <t>b233</t>
  </si>
  <si>
    <t>b234</t>
  </si>
  <si>
    <t>b235</t>
  </si>
  <si>
    <t>b23A</t>
  </si>
  <si>
    <t>b23B</t>
  </si>
  <si>
    <t>b23D</t>
  </si>
  <si>
    <t>b249</t>
  </si>
  <si>
    <t>b24E</t>
  </si>
  <si>
    <t>b24F</t>
  </si>
  <si>
    <t>b252</t>
  </si>
  <si>
    <t>b254</t>
  </si>
  <si>
    <t>b255</t>
  </si>
  <si>
    <t>b257</t>
  </si>
  <si>
    <t>b258</t>
  </si>
  <si>
    <t>b260</t>
  </si>
  <si>
    <t>b264</t>
  </si>
  <si>
    <t>b267</t>
  </si>
  <si>
    <t>b26A</t>
  </si>
  <si>
    <t>b27C</t>
  </si>
  <si>
    <t>b27D</t>
  </si>
  <si>
    <t>b284</t>
  </si>
  <si>
    <t>b285</t>
  </si>
  <si>
    <t>b2A2</t>
  </si>
  <si>
    <t>b2A3</t>
  </si>
  <si>
    <t>b2A6</t>
  </si>
  <si>
    <t>b2A8</t>
  </si>
  <si>
    <t>b2AC</t>
  </si>
  <si>
    <t>b2AF</t>
  </si>
  <si>
    <t>b2B0</t>
  </si>
  <si>
    <t>b2B1</t>
  </si>
  <si>
    <t>b2B3</t>
  </si>
  <si>
    <t>b2B5</t>
  </si>
  <si>
    <t>b2B7</t>
  </si>
  <si>
    <t>b2B8</t>
  </si>
  <si>
    <t>b2BC</t>
  </si>
  <si>
    <t>b2BF</t>
  </si>
  <si>
    <t>b2C1</t>
  </si>
  <si>
    <t>b2C2</t>
  </si>
  <si>
    <t>b2C5</t>
  </si>
  <si>
    <t>b2C8</t>
  </si>
  <si>
    <t>b2DF</t>
  </si>
  <si>
    <t>b2E0</t>
  </si>
  <si>
    <t>b2E2</t>
  </si>
  <si>
    <t>b2EB</t>
  </si>
  <si>
    <t>b32A</t>
  </si>
  <si>
    <t>b335</t>
  </si>
  <si>
    <t>b347</t>
  </si>
  <si>
    <t>b350</t>
  </si>
  <si>
    <t>b351</t>
  </si>
  <si>
    <t>AT01</t>
  </si>
  <si>
    <t>b359</t>
  </si>
  <si>
    <t>b35D</t>
  </si>
  <si>
    <t>b35E</t>
  </si>
  <si>
    <t>b35F</t>
  </si>
  <si>
    <t>b36F</t>
  </si>
  <si>
    <t>b370</t>
  </si>
  <si>
    <t>b377</t>
  </si>
  <si>
    <t>PS99</t>
  </si>
  <si>
    <t>b379</t>
  </si>
  <si>
    <t>b387</t>
  </si>
  <si>
    <t>b397</t>
  </si>
  <si>
    <t>b39D</t>
  </si>
  <si>
    <t>b3AC</t>
  </si>
  <si>
    <t>CO14</t>
  </si>
  <si>
    <t>b3B9</t>
  </si>
  <si>
    <t>b3C6</t>
  </si>
  <si>
    <t>b3CB</t>
  </si>
  <si>
    <t>b3CC</t>
  </si>
  <si>
    <t>b3E9</t>
  </si>
  <si>
    <t>b3ED</t>
  </si>
  <si>
    <t>b3EE</t>
  </si>
  <si>
    <t>b3F1</t>
  </si>
  <si>
    <t>b3F2</t>
  </si>
  <si>
    <t>b3F3</t>
  </si>
  <si>
    <t>b3F6</t>
  </si>
  <si>
    <t>b3FB</t>
  </si>
  <si>
    <t>b3FC</t>
  </si>
  <si>
    <t>b404</t>
  </si>
  <si>
    <t>b406</t>
  </si>
  <si>
    <t>b408</t>
  </si>
  <si>
    <t>b40B</t>
  </si>
  <si>
    <t>b40D</t>
  </si>
  <si>
    <t>b416</t>
  </si>
  <si>
    <t>b418</t>
  </si>
  <si>
    <t>b42C</t>
  </si>
  <si>
    <t>b436</t>
  </si>
  <si>
    <t>HW05</t>
  </si>
  <si>
    <t>b437</t>
  </si>
  <si>
    <t>b449</t>
  </si>
  <si>
    <t>b461</t>
  </si>
  <si>
    <t>HW11</t>
  </si>
  <si>
    <t>b462</t>
  </si>
  <si>
    <t>b470</t>
  </si>
  <si>
    <t>b487</t>
  </si>
  <si>
    <t>b488</t>
  </si>
  <si>
    <t>b48A</t>
  </si>
  <si>
    <t>b490</t>
  </si>
  <si>
    <t>b491</t>
  </si>
  <si>
    <t>b493</t>
  </si>
  <si>
    <t>b496</t>
  </si>
  <si>
    <t>b49C</t>
  </si>
  <si>
    <t>b49D</t>
  </si>
  <si>
    <t>b49E</t>
  </si>
  <si>
    <t>b49F</t>
  </si>
  <si>
    <t>b4A0</t>
  </si>
  <si>
    <t>b4A9</t>
  </si>
  <si>
    <t>NR06</t>
  </si>
  <si>
    <t>b4AE</t>
  </si>
  <si>
    <t>b4AF</t>
  </si>
  <si>
    <t>CO16</t>
  </si>
  <si>
    <t>b4B2</t>
  </si>
  <si>
    <t>b4B4</t>
  </si>
  <si>
    <t>b4B5</t>
  </si>
  <si>
    <t>b4B9</t>
  </si>
  <si>
    <t>b4BA</t>
  </si>
  <si>
    <t>b4BB</t>
  </si>
  <si>
    <t>b4BC</t>
  </si>
  <si>
    <t>b4BF</t>
  </si>
  <si>
    <t>chase costa</t>
  </si>
  <si>
    <t>Alton Dillard</t>
  </si>
  <si>
    <t>David brick</t>
  </si>
  <si>
    <t>Debbie Stevens</t>
  </si>
  <si>
    <t>Dan Brown</t>
  </si>
  <si>
    <t>Rebecca Michaels</t>
  </si>
  <si>
    <t>Keith Knowles</t>
  </si>
  <si>
    <t>Matthew Garretson</t>
  </si>
  <si>
    <t>Michael Dailey</t>
  </si>
  <si>
    <t>Kristi Sarrett</t>
  </si>
  <si>
    <t>David Roush</t>
  </si>
  <si>
    <t>John Brown</t>
  </si>
  <si>
    <t>Stephen Rappold</t>
  </si>
  <si>
    <t>James Hawley</t>
  </si>
  <si>
    <t>Tyler Villers</t>
  </si>
  <si>
    <t>William Dodson</t>
  </si>
  <si>
    <t>Ryan Riffle</t>
  </si>
  <si>
    <t>Scotty Pauley</t>
  </si>
  <si>
    <t>Natasha Rollins</t>
  </si>
  <si>
    <t>John Miller</t>
  </si>
  <si>
    <t>Donald Jordan</t>
  </si>
  <si>
    <t>Bobby Snodgrass</t>
  </si>
  <si>
    <t>Thomas Queen</t>
  </si>
  <si>
    <t>Scott Felice</t>
  </si>
  <si>
    <t>Charles Bittinger</t>
  </si>
  <si>
    <t>Deanna Marsico</t>
  </si>
  <si>
    <t>MICHELE CUNNINGHAM</t>
  </si>
  <si>
    <t>Richard Perkins</t>
  </si>
  <si>
    <t>Tom Harriston</t>
  </si>
  <si>
    <t>Connie Graham</t>
  </si>
  <si>
    <t>CATHLEEN SALMONS</t>
  </si>
  <si>
    <t>Teigan Price</t>
  </si>
  <si>
    <t>Anthony Miller</t>
  </si>
  <si>
    <t>Valerie Felton</t>
  </si>
  <si>
    <t>Michelle Nabers</t>
  </si>
  <si>
    <t>Madison Goff</t>
  </si>
  <si>
    <t>Kristina Roberts</t>
  </si>
  <si>
    <t>Nathan Poling</t>
  </si>
  <si>
    <t>David Skeens</t>
  </si>
  <si>
    <t>Miranda Snyder</t>
  </si>
  <si>
    <t>Nathaniel Flohr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</si>
</sst>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[$-409]_(&quot;$&quot;* #,##0_);[$-409]_(&quot;$&quot;* \(#,##0\);[$-409]_(&quot;$&quot;* &quot;-&quot;_);_(@_)"/>
    <numFmt numFmtId="165" formatCode="[$-409]_(* #,##0_);[$-409]_(* \(#,##0\);[$-409]_(* &quot;-&quot;_);_(@_)"/>
    <numFmt numFmtId="166" formatCode="[$-409]_(&quot;$&quot;* #,##0.00_);[$-409]_(&quot;$&quot;* \(#,##0.00\);[$-409]_(&quot;$&quot;* &quot;-&quot;??_);_(@_)"/>
    <numFmt numFmtId="167" formatCode="[$-409]_(* #,##0.00_);[$-409]_(* \(#,##0.00\);[$-409]_(* &quot;-&quot;??_);_(@_)"/>
    <numFmt numFmtId="168" formatCode="[$-409]#,##0.0"/>
    <numFmt numFmtId="169" formatCode="[$-409][h]:mm"/>
    <numFmt numFmtId="170" formatCode="[$-409]dd/mm/yyyy\ h:mm:ss\ AM/PM"/>
    <numFmt numFmtId="171" formatCode="[$-409]mmm\ dd\,\ yyyy"/>
    <numFmt numFmtId="172" formatCode="[$-409]0.0"/>
    <numFmt numFmtId="173" formatCode="[$-409]d\-mmm"/>
  </numFmts>
  <fonts count="44" x14ac:knownFonts="1">
    <font>
      <sz val="11"/>
      <color theme="1"/>
      <name val="Calibri"/>
      <family val="2"/>
      <scheme val="minor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b/>
      <sz val="14"/>
      <color theme="0"/>
      <name val="Segoe U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0"/>
      <name val="Verdana"/>
      <family val="2"/>
    </font>
    <font>
      <b/>
      <sz val="18"/>
      <color theme="0"/>
      <name val="Verdana"/>
      <family val="2"/>
    </font>
    <font>
      <sz val="11"/>
      <color theme="0"/>
      <name val="Verdana"/>
      <family val="2"/>
    </font>
    <font>
      <b/>
      <sz val="14"/>
      <color theme="5" tint="-0.249977111117893"/>
      <name val="Verdana"/>
      <family val="2"/>
    </font>
    <font>
      <sz val="11"/>
      <name val="Verdana"/>
      <family val="2"/>
    </font>
    <font>
      <b/>
      <sz val="12"/>
      <color theme="1" tint="0.499984740745262"/>
      <name val="Verdana"/>
      <family val="2"/>
    </font>
    <font>
      <b/>
      <sz val="11"/>
      <color theme="3"/>
      <name val="Verdana"/>
      <family val="2"/>
    </font>
    <font>
      <sz val="10"/>
      <color theme="1"/>
      <name val="Verdana"/>
      <family val="2"/>
    </font>
    <font>
      <sz val="11"/>
      <color theme="3"/>
      <name val="Verdana"/>
      <family val="2"/>
    </font>
    <font>
      <sz val="36"/>
      <color theme="3"/>
      <name val="Verdana"/>
      <family val="2"/>
    </font>
    <font>
      <b/>
      <sz val="11"/>
      <color theme="9"/>
      <name val="Verdana"/>
      <family val="2"/>
    </font>
    <font>
      <b/>
      <sz val="11"/>
      <color theme="1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8"/>
      <color theme="0"/>
      <name val="Verdana"/>
      <family val="2"/>
    </font>
    <font>
      <sz val="11"/>
      <color theme="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b/>
      <sz val="18"/>
      <name val="Verdana"/>
      <family val="2"/>
    </font>
    <font>
      <sz val="16"/>
      <color theme="3"/>
      <name val="Verdana"/>
      <family val="2"/>
    </font>
    <font>
      <sz val="16"/>
      <color theme="0"/>
      <name val="Verdana"/>
      <family val="2"/>
    </font>
    <font>
      <b/>
      <sz val="10"/>
      <name val="Verdana"/>
      <family val="2"/>
    </font>
    <font>
      <sz val="11"/>
      <color theme="1"/>
      <name val="Verdana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1" tint="-0.249977111117893"/>
      </left>
      <right style="thin">
        <color theme="1" tint="-0.249977111117893"/>
      </right>
      <top style="thin">
        <color theme="1" tint="-0.249977111117893"/>
      </top>
      <bottom style="thin">
        <color theme="1" tint="-0.249977111117893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 tint="-0.249977111117893"/>
      </left>
      <right/>
      <top style="thin">
        <color theme="1" tint="-0.249977111117893"/>
      </top>
      <bottom style="thin">
        <color theme="1" tint="-0.249977111117893"/>
      </bottom>
      <diagonal/>
    </border>
    <border>
      <left/>
      <right/>
      <top style="thin">
        <color theme="1" tint="-0.249977111117893"/>
      </top>
      <bottom style="thin">
        <color theme="1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auto="1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auto="1"/>
      </top>
      <bottom style="thin">
        <color auto="1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auto="1"/>
      </top>
      <bottom style="thin">
        <color theme="3" tint="-0.249977111117893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79998168889431442"/>
      </right>
      <top/>
      <bottom style="thin">
        <color theme="3" tint="0.59999389629810485"/>
      </bottom>
      <diagonal/>
    </border>
    <border>
      <left style="thin">
        <color theme="3" tint="0.79998168889431442"/>
      </left>
      <right/>
      <top/>
      <bottom style="thin">
        <color auto="1"/>
      </bottom>
      <diagonal/>
    </border>
    <border>
      <left style="thin">
        <color theme="3" tint="0.79998168889431442"/>
      </left>
      <right style="thin">
        <color theme="3" tint="-0.24997711111789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-0.24997711111789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auto="1"/>
      </bottom>
      <diagonal/>
    </border>
    <border>
      <left style="thin">
        <color theme="3" tint="0.79998168889431442"/>
      </left>
      <right style="thin">
        <color theme="3" tint="-0.249977111117893"/>
      </right>
      <top/>
      <bottom style="thin">
        <color auto="1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-0.249977111117893"/>
      </left>
      <right style="thin">
        <color theme="3" tint="0.79998168889431442"/>
      </right>
      <top style="thin">
        <color theme="3" tint="-0.24997711111789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-0.249977111117893"/>
      </right>
      <top style="thin">
        <color theme="3" tint="-0.249977111117893"/>
      </top>
      <bottom style="thin">
        <color theme="3" tint="0.79998168889431442"/>
      </bottom>
      <diagonal/>
    </border>
    <border>
      <left style="thin">
        <color theme="3" tint="-0.249977111117893"/>
      </left>
      <right style="thin">
        <color auto="1"/>
      </right>
      <top/>
      <bottom style="thin">
        <color theme="3" tint="-0.249977111117893"/>
      </bottom>
      <diagonal/>
    </border>
    <border>
      <left style="thin">
        <color auto="1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auto="1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auto="1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</borders>
  <cellStyleXfs count="16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4" borderId="0" applyNumberFormat="0"/>
    <xf numFmtId="0" fontId="6" fillId="0" borderId="0" applyNumberFormat="0" applyAlignment="0"/>
    <xf numFmtId="0" fontId="7" fillId="5" borderId="0" applyNumberFormat="0"/>
    <xf numFmtId="171" fontId="4" fillId="4" borderId="0"/>
    <xf numFmtId="0" fontId="8" fillId="0" borderId="0" applyNumberFormat="0"/>
    <xf numFmtId="0" fontId="9" fillId="0" borderId="0" applyNumberFormat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3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0" fillId="0" borderId="0" xfId="0" applyFont="1"/>
    <xf numFmtId="170" fontId="2" fillId="0" borderId="0" xfId="0" applyNumberFormat="1" applyFont="1" applyAlignment="1">
      <alignment horizontal="left"/>
    </xf>
    <xf numFmtId="0" fontId="12" fillId="7" borderId="2" xfId="0" applyFont="1" applyFill="1" applyBorder="1"/>
    <xf numFmtId="0" fontId="20" fillId="0" borderId="0" xfId="10" applyFont="1"/>
    <xf numFmtId="0" fontId="21" fillId="0" borderId="0" xfId="0" applyFont="1" applyAlignment="1">
      <alignment horizontal="center"/>
    </xf>
    <xf numFmtId="0" fontId="21" fillId="0" borderId="0" xfId="0" applyFont="1"/>
    <xf numFmtId="2" fontId="21" fillId="0" borderId="0" xfId="0" applyNumberFormat="1" applyFont="1" applyAlignment="1">
      <alignment horizontal="center"/>
    </xf>
    <xf numFmtId="0" fontId="22" fillId="0" borderId="0" xfId="6" applyFont="1" applyAlignment="1"/>
    <xf numFmtId="0" fontId="22" fillId="0" borderId="0" xfId="6" applyFont="1" applyAlignment="1">
      <alignment horizontal="center"/>
    </xf>
    <xf numFmtId="0" fontId="23" fillId="0" borderId="0" xfId="6" applyFont="1" applyAlignment="1"/>
    <xf numFmtId="2" fontId="21" fillId="0" borderId="0" xfId="0" applyNumberFormat="1" applyFont="1"/>
    <xf numFmtId="171" fontId="25" fillId="0" borderId="0" xfId="6" applyNumberFormat="1" applyFont="1" applyAlignment="1">
      <alignment horizontal="center"/>
    </xf>
    <xf numFmtId="0" fontId="19" fillId="10" borderId="14" xfId="9" applyFont="1" applyFill="1" applyBorder="1" applyAlignment="1">
      <alignment horizontal="center" vertical="center"/>
    </xf>
    <xf numFmtId="171" fontId="25" fillId="0" borderId="0" xfId="6" applyNumberFormat="1" applyFont="1" applyAlignment="1">
      <alignment horizontal="left"/>
    </xf>
    <xf numFmtId="0" fontId="28" fillId="0" borderId="0" xfId="9" applyFont="1"/>
    <xf numFmtId="0" fontId="21" fillId="8" borderId="0" xfId="0" applyFont="1" applyFill="1"/>
    <xf numFmtId="0" fontId="29" fillId="0" borderId="0" xfId="0" applyFont="1"/>
    <xf numFmtId="9" fontId="30" fillId="0" borderId="0" xfId="0" applyNumberFormat="1" applyFont="1" applyAlignment="1">
      <alignment horizontal="center"/>
    </xf>
    <xf numFmtId="0" fontId="31" fillId="8" borderId="0" xfId="7" applyFont="1" applyFill="1" applyAlignment="1">
      <alignment wrapText="1"/>
    </xf>
    <xf numFmtId="0" fontId="21" fillId="8" borderId="24" xfId="6" applyFont="1" applyFill="1" applyBorder="1"/>
    <xf numFmtId="0" fontId="21" fillId="8" borderId="24" xfId="6" applyFont="1" applyFill="1" applyBorder="1" applyAlignment="1">
      <alignment horizontal="left"/>
    </xf>
    <xf numFmtId="172" fontId="25" fillId="0" borderId="6" xfId="6" applyNumberFormat="1" applyFont="1" applyBorder="1" applyAlignment="1">
      <alignment horizontal="center"/>
    </xf>
    <xf numFmtId="172" fontId="25" fillId="0" borderId="7" xfId="6" applyNumberFormat="1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19" fillId="10" borderId="14" xfId="0" applyNumberFormat="1" applyFont="1" applyFill="1" applyBorder="1" applyAlignment="1">
      <alignment horizontal="center"/>
    </xf>
    <xf numFmtId="2" fontId="21" fillId="12" borderId="26" xfId="0" applyNumberFormat="1" applyFont="1" applyFill="1" applyBorder="1" applyAlignment="1">
      <alignment horizontal="center"/>
    </xf>
    <xf numFmtId="2" fontId="21" fillId="8" borderId="17" xfId="0" applyNumberFormat="1" applyFont="1" applyFill="1" applyBorder="1" applyAlignment="1">
      <alignment horizontal="center"/>
    </xf>
    <xf numFmtId="2" fontId="21" fillId="13" borderId="27" xfId="0" applyNumberFormat="1" applyFont="1" applyFill="1" applyBorder="1" applyAlignment="1">
      <alignment horizontal="center"/>
    </xf>
    <xf numFmtId="2" fontId="21" fillId="8" borderId="16" xfId="0" applyNumberFormat="1" applyFont="1" applyFill="1" applyBorder="1" applyAlignment="1">
      <alignment horizontal="center"/>
    </xf>
    <xf numFmtId="2" fontId="19" fillId="9" borderId="12" xfId="0" applyNumberFormat="1" applyFont="1" applyFill="1" applyBorder="1" applyAlignment="1">
      <alignment horizontal="center"/>
    </xf>
    <xf numFmtId="2" fontId="21" fillId="17" borderId="14" xfId="0" applyNumberFormat="1" applyFont="1" applyFill="1" applyBorder="1" applyAlignment="1">
      <alignment horizontal="center"/>
    </xf>
    <xf numFmtId="0" fontId="32" fillId="18" borderId="0" xfId="0" applyFont="1" applyFill="1"/>
    <xf numFmtId="0" fontId="17" fillId="18" borderId="12" xfId="5" applyFont="1" applyFill="1" applyBorder="1"/>
    <xf numFmtId="0" fontId="17" fillId="18" borderId="13" xfId="5" applyFont="1" applyFill="1" applyBorder="1"/>
    <xf numFmtId="0" fontId="17" fillId="18" borderId="0" xfId="5" applyFont="1" applyFill="1"/>
    <xf numFmtId="1" fontId="21" fillId="8" borderId="28" xfId="6" applyNumberFormat="1" applyFont="1" applyFill="1" applyBorder="1" applyAlignment="1">
      <alignment horizontal="center"/>
    </xf>
    <xf numFmtId="1" fontId="21" fillId="8" borderId="29" xfId="6" applyNumberFormat="1" applyFont="1" applyFill="1" applyBorder="1" applyAlignment="1">
      <alignment horizontal="center"/>
    </xf>
    <xf numFmtId="0" fontId="21" fillId="8" borderId="28" xfId="6" applyFont="1" applyFill="1" applyBorder="1" applyAlignment="1">
      <alignment horizontal="center"/>
    </xf>
    <xf numFmtId="0" fontId="21" fillId="8" borderId="30" xfId="6" applyFont="1" applyFill="1" applyBorder="1" applyAlignment="1">
      <alignment horizontal="center"/>
    </xf>
    <xf numFmtId="2" fontId="21" fillId="8" borderId="28" xfId="0" applyNumberFormat="1" applyFont="1" applyFill="1" applyBorder="1" applyAlignment="1">
      <alignment horizontal="center"/>
    </xf>
    <xf numFmtId="2" fontId="21" fillId="8" borderId="31" xfId="6" applyNumberFormat="1" applyFont="1" applyFill="1" applyBorder="1" applyAlignment="1">
      <alignment horizontal="center"/>
    </xf>
    <xf numFmtId="0" fontId="19" fillId="9" borderId="32" xfId="7" applyFont="1" applyFill="1" applyBorder="1" applyAlignment="1">
      <alignment horizontal="center" vertical="center" wrapText="1"/>
    </xf>
    <xf numFmtId="0" fontId="19" fillId="9" borderId="6" xfId="7" applyFont="1" applyFill="1" applyBorder="1" applyAlignment="1">
      <alignment horizontal="center" vertical="center" wrapText="1"/>
    </xf>
    <xf numFmtId="2" fontId="19" fillId="9" borderId="32" xfId="7" applyNumberFormat="1" applyFont="1" applyFill="1" applyBorder="1" applyAlignment="1">
      <alignment horizontal="center" vertical="center" wrapText="1"/>
    </xf>
    <xf numFmtId="2" fontId="19" fillId="9" borderId="6" xfId="11" applyNumberFormat="1" applyFont="1" applyFill="1" applyBorder="1" applyAlignment="1">
      <alignment horizontal="center" vertical="center" wrapText="1"/>
    </xf>
    <xf numFmtId="2" fontId="19" fillId="9" borderId="6" xfId="7" applyNumberFormat="1" applyFont="1" applyFill="1" applyBorder="1" applyAlignment="1">
      <alignment horizontal="center" vertical="center" wrapText="1"/>
    </xf>
    <xf numFmtId="2" fontId="19" fillId="9" borderId="36" xfId="7" applyNumberFormat="1" applyFont="1" applyFill="1" applyBorder="1" applyAlignment="1">
      <alignment horizontal="center" vertical="center" wrapText="1"/>
    </xf>
    <xf numFmtId="0" fontId="19" fillId="9" borderId="14" xfId="9" applyFont="1" applyFill="1" applyBorder="1" applyAlignment="1">
      <alignment horizontal="center" vertical="center"/>
    </xf>
    <xf numFmtId="172" fontId="25" fillId="0" borderId="37" xfId="6" applyNumberFormat="1" applyFont="1" applyBorder="1" applyAlignment="1">
      <alignment horizontal="center"/>
    </xf>
    <xf numFmtId="0" fontId="19" fillId="9" borderId="10" xfId="7" applyFont="1" applyFill="1" applyBorder="1" applyAlignment="1">
      <alignment vertical="center" wrapText="1"/>
    </xf>
    <xf numFmtId="0" fontId="19" fillId="9" borderId="10" xfId="7" applyFont="1" applyFill="1" applyBorder="1" applyAlignment="1">
      <alignment horizontal="center" vertical="center" wrapText="1"/>
    </xf>
    <xf numFmtId="0" fontId="19" fillId="9" borderId="11" xfId="7" applyFont="1" applyFill="1" applyBorder="1" applyAlignment="1">
      <alignment horizontal="center" vertical="center" wrapText="1"/>
    </xf>
    <xf numFmtId="0" fontId="19" fillId="9" borderId="39" xfId="0" applyFont="1" applyFill="1" applyBorder="1" applyAlignment="1">
      <alignment vertical="center"/>
    </xf>
    <xf numFmtId="0" fontId="19" fillId="9" borderId="35" xfId="0" applyFont="1" applyFill="1" applyBorder="1" applyAlignment="1">
      <alignment vertical="center"/>
    </xf>
    <xf numFmtId="0" fontId="18" fillId="18" borderId="13" xfId="5" applyFont="1" applyFill="1" applyBorder="1"/>
    <xf numFmtId="171" fontId="19" fillId="18" borderId="13" xfId="8" applyFont="1" applyFill="1" applyBorder="1" applyAlignment="1">
      <alignment horizontal="center"/>
    </xf>
    <xf numFmtId="0" fontId="18" fillId="18" borderId="13" xfId="5" applyFont="1" applyFill="1" applyBorder="1" applyAlignment="1">
      <alignment horizontal="center"/>
    </xf>
    <xf numFmtId="2" fontId="18" fillId="18" borderId="13" xfId="5" applyNumberFormat="1" applyFont="1" applyFill="1" applyBorder="1" applyAlignment="1">
      <alignment horizontal="center"/>
    </xf>
    <xf numFmtId="0" fontId="18" fillId="18" borderId="0" xfId="5" applyFont="1" applyFill="1"/>
    <xf numFmtId="2" fontId="18" fillId="18" borderId="0" xfId="5" applyNumberFormat="1" applyFont="1" applyFill="1" applyAlignment="1">
      <alignment horizontal="center"/>
    </xf>
    <xf numFmtId="171" fontId="21" fillId="12" borderId="23" xfId="6" applyNumberFormat="1" applyFont="1" applyFill="1" applyBorder="1" applyAlignment="1">
      <alignment horizontal="center" vertical="center"/>
    </xf>
    <xf numFmtId="0" fontId="21" fillId="12" borderId="23" xfId="6" applyFont="1" applyFill="1" applyBorder="1" applyAlignment="1">
      <alignment horizontal="center" vertical="center"/>
    </xf>
    <xf numFmtId="171" fontId="21" fillId="11" borderId="21" xfId="6" applyNumberFormat="1" applyFont="1" applyFill="1" applyBorder="1" applyAlignment="1">
      <alignment horizontal="center" vertical="center"/>
    </xf>
    <xf numFmtId="0" fontId="21" fillId="11" borderId="21" xfId="6" applyFont="1" applyFill="1" applyBorder="1" applyAlignment="1">
      <alignment horizontal="center" vertical="center"/>
    </xf>
    <xf numFmtId="171" fontId="21" fillId="14" borderId="22" xfId="6" applyNumberFormat="1" applyFont="1" applyFill="1" applyBorder="1" applyAlignment="1">
      <alignment horizontal="center" vertical="center"/>
    </xf>
    <xf numFmtId="0" fontId="21" fillId="14" borderId="22" xfId="6" applyFont="1" applyFill="1" applyBorder="1" applyAlignment="1">
      <alignment horizontal="center" vertical="center"/>
    </xf>
    <xf numFmtId="0" fontId="21" fillId="13" borderId="8" xfId="6" applyFont="1" applyFill="1" applyBorder="1" applyAlignment="1">
      <alignment horizontal="center" vertical="center"/>
    </xf>
    <xf numFmtId="0" fontId="21" fillId="7" borderId="14" xfId="9" applyFont="1" applyFill="1" applyBorder="1" applyAlignment="1">
      <alignment horizontal="center" vertical="center"/>
    </xf>
    <xf numFmtId="171" fontId="21" fillId="7" borderId="14" xfId="6" applyNumberFormat="1" applyFont="1" applyFill="1" applyBorder="1" applyAlignment="1">
      <alignment horizontal="center" vertical="center"/>
    </xf>
    <xf numFmtId="1" fontId="21" fillId="7" borderId="14" xfId="9" applyNumberFormat="1" applyFont="1" applyFill="1" applyBorder="1" applyAlignment="1">
      <alignment horizontal="center" vertical="center"/>
    </xf>
    <xf numFmtId="9" fontId="21" fillId="7" borderId="40" xfId="0" applyNumberFormat="1" applyFont="1" applyFill="1" applyBorder="1" applyAlignment="1">
      <alignment horizontal="center" vertical="center"/>
    </xf>
    <xf numFmtId="9" fontId="21" fillId="7" borderId="33" xfId="0" applyNumberFormat="1" applyFont="1" applyFill="1" applyBorder="1" applyAlignment="1">
      <alignment horizontal="center" vertical="center"/>
    </xf>
    <xf numFmtId="0" fontId="19" fillId="15" borderId="38" xfId="7" applyFont="1" applyFill="1" applyBorder="1" applyAlignment="1">
      <alignment horizontal="center" vertical="center" wrapText="1"/>
    </xf>
    <xf numFmtId="0" fontId="19" fillId="15" borderId="11" xfId="7" applyFont="1" applyFill="1" applyBorder="1" applyAlignment="1">
      <alignment horizontal="center" vertical="center" wrapText="1"/>
    </xf>
    <xf numFmtId="0" fontId="33" fillId="18" borderId="0" xfId="0" applyFont="1" applyFill="1" applyAlignment="1">
      <alignment horizontal="center"/>
    </xf>
    <xf numFmtId="0" fontId="33" fillId="18" borderId="0" xfId="0" applyFont="1" applyFill="1"/>
    <xf numFmtId="173" fontId="33" fillId="18" borderId="0" xfId="0" quotePrefix="1" applyNumberFormat="1" applyFont="1" applyFill="1"/>
    <xf numFmtId="0" fontId="34" fillId="9" borderId="9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2" fontId="37" fillId="0" borderId="0" xfId="0" applyNumberFormat="1" applyFont="1" applyAlignment="1">
      <alignment vertical="top"/>
    </xf>
    <xf numFmtId="2" fontId="35" fillId="0" borderId="0" xfId="0" applyNumberFormat="1" applyFont="1" applyAlignment="1">
      <alignment vertical="top"/>
    </xf>
    <xf numFmtId="3" fontId="21" fillId="7" borderId="14" xfId="9" applyNumberFormat="1" applyFont="1" applyFill="1" applyBorder="1" applyAlignment="1">
      <alignment horizontal="center" vertical="center"/>
    </xf>
    <xf numFmtId="4" fontId="21" fillId="8" borderId="25" xfId="6" applyNumberFormat="1" applyFont="1" applyFill="1" applyBorder="1" applyAlignment="1">
      <alignment horizontal="center"/>
    </xf>
    <xf numFmtId="4" fontId="32" fillId="0" borderId="0" xfId="0" applyNumberFormat="1" applyFont="1" applyAlignment="1">
      <alignment horizontal="center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/>
    <xf numFmtId="173" fontId="33" fillId="0" borderId="0" xfId="0" quotePrefix="1" applyNumberFormat="1" applyFont="1"/>
    <xf numFmtId="0" fontId="39" fillId="0" borderId="0" xfId="0" applyFont="1" applyAlignment="1">
      <alignment horizontal="left"/>
    </xf>
    <xf numFmtId="0" fontId="17" fillId="0" borderId="0" xfId="5" applyFont="1" applyFill="1"/>
    <xf numFmtId="0" fontId="39" fillId="0" borderId="0" xfId="5" applyFont="1" applyFill="1"/>
    <xf numFmtId="0" fontId="40" fillId="18" borderId="0" xfId="10" applyFont="1" applyFill="1" applyAlignment="1">
      <alignment horizontal="left"/>
    </xf>
    <xf numFmtId="0" fontId="39" fillId="0" borderId="0" xfId="0" applyFont="1"/>
    <xf numFmtId="0" fontId="17" fillId="18" borderId="0" xfId="0" applyFont="1" applyFill="1" applyAlignment="1">
      <alignment horizontal="left"/>
    </xf>
    <xf numFmtId="171" fontId="36" fillId="12" borderId="23" xfId="6" applyNumberFormat="1" applyFont="1" applyFill="1" applyBorder="1" applyAlignment="1">
      <alignment horizontal="center" vertical="center"/>
    </xf>
    <xf numFmtId="171" fontId="36" fillId="11" borderId="21" xfId="6" applyNumberFormat="1" applyFont="1" applyFill="1" applyBorder="1" applyAlignment="1">
      <alignment horizontal="center" vertical="center"/>
    </xf>
    <xf numFmtId="171" fontId="36" fillId="16" borderId="22" xfId="6" applyNumberFormat="1" applyFont="1" applyFill="1" applyBorder="1" applyAlignment="1">
      <alignment horizontal="center" vertical="center"/>
    </xf>
    <xf numFmtId="0" fontId="36" fillId="13" borderId="8" xfId="6" applyFont="1" applyFill="1" applyBorder="1" applyAlignment="1">
      <alignment horizontal="center" vertical="center"/>
    </xf>
    <xf numFmtId="0" fontId="36" fillId="12" borderId="23" xfId="0" applyFont="1" applyFill="1" applyBorder="1" applyAlignment="1">
      <alignment horizontal="center" vertical="center"/>
    </xf>
    <xf numFmtId="0" fontId="36" fillId="11" borderId="21" xfId="0" applyFont="1" applyFill="1" applyBorder="1" applyAlignment="1">
      <alignment horizontal="center" vertical="center"/>
    </xf>
    <xf numFmtId="0" fontId="36" fillId="16" borderId="22" xfId="6" applyFont="1" applyFill="1" applyBorder="1" applyAlignment="1">
      <alignment horizontal="center" vertical="center"/>
    </xf>
    <xf numFmtId="0" fontId="42" fillId="0" borderId="0" xfId="0" pivotButton="1" applyFont="1" applyAlignment="1">
      <alignment horizontal="center"/>
    </xf>
    <xf numFmtId="0" fontId="42" fillId="0" borderId="0" xfId="0" applyFont="1" applyAlignment="1">
      <alignment horizontal="center"/>
    </xf>
    <xf numFmtId="172" fontId="42" fillId="0" borderId="0" xfId="0" applyNumberFormat="1" applyFont="1" applyAlignment="1">
      <alignment horizontal="center"/>
    </xf>
    <xf numFmtId="0" fontId="43" fillId="0" borderId="0" xfId="0" applyFont="1"/>
    <xf numFmtId="0" fontId="19" fillId="10" borderId="15" xfId="9" applyFont="1" applyFill="1" applyBorder="1" applyAlignment="1">
      <alignment horizontal="center" vertical="center"/>
    </xf>
    <xf numFmtId="0" fontId="19" fillId="10" borderId="17" xfId="9" applyFont="1" applyFill="1" applyBorder="1" applyAlignment="1">
      <alignment horizontal="center" vertical="center"/>
    </xf>
    <xf numFmtId="0" fontId="31" fillId="10" borderId="33" xfId="0" applyFont="1" applyFill="1" applyBorder="1" applyAlignment="1">
      <alignment horizontal="center" vertical="center"/>
    </xf>
    <xf numFmtId="0" fontId="31" fillId="10" borderId="34" xfId="0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horizontal="center" vertical="center"/>
    </xf>
    <xf numFmtId="9" fontId="21" fillId="12" borderId="41" xfId="0" applyNumberFormat="1" applyFont="1" applyFill="1" applyBorder="1" applyAlignment="1">
      <alignment horizontal="center" vertical="center"/>
    </xf>
    <xf numFmtId="9" fontId="21" fillId="12" borderId="42" xfId="0" applyNumberFormat="1" applyFont="1" applyFill="1" applyBorder="1" applyAlignment="1">
      <alignment horizontal="center" vertical="center"/>
    </xf>
    <xf numFmtId="172" fontId="26" fillId="0" borderId="4" xfId="0" applyNumberFormat="1" applyFont="1" applyBorder="1" applyAlignment="1">
      <alignment horizontal="center" vertical="center"/>
    </xf>
    <xf numFmtId="172" fontId="26" fillId="0" borderId="2" xfId="0" applyNumberFormat="1" applyFont="1" applyBorder="1" applyAlignment="1">
      <alignment horizontal="center" vertical="center"/>
    </xf>
    <xf numFmtId="172" fontId="26" fillId="0" borderId="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top" textRotation="255"/>
    </xf>
    <xf numFmtId="0" fontId="24" fillId="0" borderId="0" xfId="0" applyFont="1" applyAlignment="1">
      <alignment horizontal="left" vertical="top" textRotation="255"/>
    </xf>
    <xf numFmtId="0" fontId="24" fillId="8" borderId="0" xfId="9" applyFont="1" applyFill="1" applyAlignment="1">
      <alignment horizontal="right" vertical="top" textRotation="255"/>
    </xf>
    <xf numFmtId="0" fontId="24" fillId="8" borderId="5" xfId="9" applyFont="1" applyFill="1" applyBorder="1" applyAlignment="1">
      <alignment horizontal="right" vertical="top" textRotation="255"/>
    </xf>
    <xf numFmtId="0" fontId="21" fillId="7" borderId="18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19" fillId="9" borderId="43" xfId="9" applyFont="1" applyFill="1" applyBorder="1" applyAlignment="1">
      <alignment horizontal="center" vertical="center"/>
    </xf>
    <xf numFmtId="0" fontId="19" fillId="9" borderId="44" xfId="9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textRotation="255"/>
    </xf>
    <xf numFmtId="172" fontId="38" fillId="8" borderId="0" xfId="0" applyNumberFormat="1" applyFont="1" applyFill="1" applyAlignment="1">
      <alignment horizontal="center" vertical="top"/>
    </xf>
    <xf numFmtId="2" fontId="41" fillId="0" borderId="0" xfId="0" applyNumberFormat="1" applyFont="1" applyAlignment="1">
      <alignment horizontal="center" vertical="top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13" builtinId="9" hidden="1"/>
    <cellStyle name="Followed Hyperlink" xfId="15" builtinId="9" hidden="1"/>
    <cellStyle name="Geotab Heading" xfId="5" xr:uid="{00000000-0005-0000-0000-000006000000}"/>
    <cellStyle name="Geotab Report Body" xfId="6" xr:uid="{00000000-0005-0000-0000-000007000000}"/>
    <cellStyle name="Geotab Report Column Header" xfId="7" xr:uid="{00000000-0005-0000-0000-000008000000}"/>
    <cellStyle name="Geotab Report Creation DateTime" xfId="8" xr:uid="{00000000-0005-0000-0000-000009000000}"/>
    <cellStyle name="Geotab Report Field Name" xfId="9" xr:uid="{00000000-0005-0000-0000-00000A000000}"/>
    <cellStyle name="Geotab Report Name" xfId="10" xr:uid="{00000000-0005-0000-0000-00000B000000}"/>
    <cellStyle name="Hyperlink" xfId="12" builtinId="8" hidden="1"/>
    <cellStyle name="Hyperlink" xfId="14" builtinId="8" hidden="1"/>
    <cellStyle name="Normal" xfId="0" builtinId="0" customBuiltin="1"/>
    <cellStyle name="Percent" xfId="11" builtinId="5"/>
  </cellStyles>
  <dxfs count="69"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Verdana"/>
        <scheme val="none"/>
      </font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Verdana"/>
        <scheme val="none"/>
      </font>
    </dxf>
    <dxf>
      <font>
        <color theme="6"/>
      </font>
      <fill>
        <patternFill patternType="solid">
          <fgColor indexed="64"/>
          <bgColor theme="6" tint="0.59999389629810485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color theme="9"/>
      </font>
      <fill>
        <patternFill patternType="solid">
          <fgColor indexed="64"/>
          <bgColor theme="9" tint="0.59999389629810485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i val="0"/>
        <color theme="6"/>
      </font>
      <fill>
        <patternFill patternType="solid">
          <fgColor indexed="64"/>
          <bgColor theme="6" tint="0.59999389629810485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color theme="9"/>
      </font>
      <fill>
        <patternFill patternType="solid">
          <fgColor indexed="64"/>
          <bgColor theme="9" tint="0.59999389629810485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auto="1"/>
      </font>
      <fill>
        <patternFill patternType="solid">
          <fgColor indexed="64"/>
          <bgColor theme="9" tint="0.59999389629810485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auto="1"/>
      </font>
      <fill>
        <patternFill patternType="solid">
          <fgColor indexed="64"/>
          <bgColor theme="8" tint="0.59999389629810485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color auto="1"/>
      </font>
      <fill>
        <patternFill patternType="solid">
          <fgColor indexed="64"/>
          <bgColor theme="7" tint="0.599993896298104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auto="1"/>
      </font>
      <fill>
        <patternFill patternType="solid">
          <fgColor indexed="64"/>
          <bgColor theme="6" tint="0.59999389629810485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color auto="1"/>
      </font>
      <fill>
        <patternFill patternType="solid">
          <fgColor indexed="64"/>
          <bgColor theme="9" tint="0.59999389629810485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auto="1"/>
      </font>
      <fill>
        <patternFill patternType="solid">
          <fgColor indexed="64"/>
          <bgColor rgb="FFFDD7A4"/>
        </patternFill>
      </fill>
      <border>
        <left style="thin">
          <color rgb="FFF99B1C"/>
        </left>
        <right style="thin">
          <color rgb="FFF99B1C"/>
        </right>
        <top style="thin">
          <color rgb="FFF99B1C"/>
        </top>
        <bottom style="thin">
          <color rgb="FFF99B1C"/>
        </bottom>
      </border>
    </dxf>
    <dxf>
      <font>
        <color auto="1"/>
      </font>
      <fill>
        <patternFill patternType="solid">
          <fgColor indexed="64"/>
          <bgColor theme="7" tint="0.599993896298104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auto="1"/>
      </font>
      <fill>
        <patternFill patternType="solid">
          <fgColor indexed="64"/>
          <bgColor theme="6" tint="0.59999389629810485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color auto="1"/>
      </font>
      <fill>
        <patternFill patternType="solid">
          <fgColor indexed="64"/>
          <bgColor theme="9" tint="0.59999389629810485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name val="Verdana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font>
        <name val="Verdana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 tint="0.39997558519241921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5" tint="0.39997558519241921"/>
        </bottom>
      </border>
    </dxf>
    <dxf>
      <font>
        <color theme="1"/>
      </font>
    </dxf>
    <dxf>
      <font>
        <b/>
        <i val="0"/>
        <color theme="1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3743705557422"/>
          <bgColor theme="0" tint="-0.149967955565050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>
          <fgColor theme="8"/>
          <bgColor theme="8"/>
        </patternFill>
      </fill>
    </dxf>
    <dxf>
      <font>
        <b/>
        <i val="0"/>
        <color theme="0"/>
      </font>
      <fill>
        <patternFill patternType="solid">
          <fgColor theme="5" tint="0.79995117038483843"/>
          <bgColor theme="4"/>
        </patternFill>
      </fill>
      <border>
        <top style="thin">
          <color theme="5" tint="0.39997558519241921"/>
        </top>
      </border>
    </dxf>
    <dxf>
      <font>
        <b/>
        <i val="0"/>
        <color theme="1"/>
      </font>
      <fill>
        <patternFill patternType="solid">
          <fgColor theme="5" tint="0.79992065187536243"/>
          <bgColor theme="0" tint="-0.14996795556505021"/>
        </patternFill>
      </fill>
      <border>
        <bottom style="thin">
          <color theme="4" tint="0.59996337778862885"/>
        </bottom>
      </border>
    </dxf>
    <dxf>
      <font>
        <color theme="3"/>
      </font>
    </dxf>
  </dxfs>
  <tableStyles count="1" defaultTableStyle="TableStyleMedium9" defaultPivotStyle="PivotStyleLight16">
    <tableStyle name="PivotStyleLightCheckmate" table="0" count="12" xr9:uid="{00000000-0011-0000-FFFF-FFFF00000000}">
      <tableStyleElement type="wholeTable" dxfId="68"/>
      <tableStyleElement type="headerRow" dxfId="67"/>
      <tableStyleElement type="totalRow" dxfId="66"/>
      <tableStyleElement type="secondRowStripe" dxfId="65"/>
      <tableStyleElement type="firstColumnStripe" dxfId="64"/>
      <tableStyleElement type="firstSubtotalColumn" dxfId="63"/>
      <tableStyleElement type="firstSubtotalRow" dxfId="62"/>
      <tableStyleElement type="secondSubtotalRow" dxfId="61"/>
      <tableStyleElement type="firstRowSubheading" dxfId="60"/>
      <tableStyleElement type="secondRowSubheading" dxfId="59"/>
      <tableStyleElement type="pageFieldLabels" dxfId="58"/>
      <tableStyleElement type="pageFieldValues" dxfId="57"/>
    </tableStyle>
  </tableStyles>
  <colors>
    <mruColors>
      <color rgb="FF000000"/>
      <color rgb="FFD82D2D"/>
      <color rgb="FFF98202"/>
      <color rgb="FFF5C808"/>
      <color rgb="FF589601"/>
      <color rgb="FF0275D9"/>
      <color rgb="FF417201"/>
      <color rgb="FF589703"/>
      <color rgb="FF5CA003"/>
      <color rgb="FFDDCC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51167656218699"/>
          <c:y val="4.6689103453268599E-2"/>
          <c:w val="0.55858853034843603"/>
          <c:h val="0.83543773650321496"/>
        </c:manualLayout>
      </c:layout>
      <c:doughnutChart>
        <c:varyColors val="1"/>
        <c:ser>
          <c:idx val="0"/>
          <c:order val="0"/>
          <c:tx>
            <c:strRef>
              <c:f>'Risk Breakdown'!$B$4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589601"/>
            </a:solidFill>
            <a:ln w="12700"/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0F-427F-9D6D-3D70E26903AA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270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0F-427F-9D6D-3D70E26903AA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0F-427F-9D6D-3D70E26903AA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0F-427F-9D6D-3D70E26903AA}"/>
              </c:ext>
            </c:extLst>
          </c:dPt>
          <c:cat>
            <c:strRef>
              <c:f>'Risk Breakdown'!$A$5:$A$8</c:f>
              <c:strCache>
                <c:ptCount val="4"/>
                <c:pt idx="0">
                  <c:v>Low Risk</c:v>
                </c:pt>
                <c:pt idx="1">
                  <c:v>Mild Risk</c:v>
                </c:pt>
                <c:pt idx="2">
                  <c:v>Medium Risk</c:v>
                </c:pt>
                <c:pt idx="3">
                  <c:v>High Risk</c:v>
                </c:pt>
              </c:strCache>
            </c:strRef>
          </c:cat>
          <c:val>
            <c:numRef>
              <c:f>'Risk Breakdown'!$B$5:$B$8</c:f>
              <c:numCache>
                <c:formatCode>General</c:formatCode>
                <c:ptCount val="4"/>
                <c:pt idx="0">
                  <c:v>45</c:v>
                </c:pt>
                <c:pt idx="1">
                  <c:v>65</c:v>
                </c:pt>
                <c:pt idx="2">
                  <c:v>40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F-427F-9D6D-3D70E2690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896589438458"/>
          <c:y val="1.0920580957875301E-2"/>
          <c:w val="0.61421336017510997"/>
          <c:h val="0.94146812393152002"/>
        </c:manualLayout>
      </c:layout>
      <c:doughnutChart>
        <c:varyColors val="1"/>
        <c:ser>
          <c:idx val="0"/>
          <c:order val="0"/>
          <c:tx>
            <c:strRef>
              <c:f>'Risk Breakdown'!$B$4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589601"/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1D-4AA0-81AD-69D75DFE97D3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1D-4AA0-81AD-69D75DFE97D3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1D-4AA0-81AD-69D75DFE97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1D-4AA0-81AD-69D75DFE97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'Risk Breakdown'!$A$5:$A$8</c:f>
              <c:strCache>
                <c:ptCount val="4"/>
                <c:pt idx="0">
                  <c:v>Low Risk</c:v>
                </c:pt>
                <c:pt idx="1">
                  <c:v>Mild Risk</c:v>
                </c:pt>
                <c:pt idx="2">
                  <c:v>Medium Risk</c:v>
                </c:pt>
                <c:pt idx="3">
                  <c:v>High Risk</c:v>
                </c:pt>
              </c:strCache>
            </c:strRef>
          </c:cat>
          <c:val>
            <c:numRef>
              <c:f>'Risk Breakdown'!$B$5:$B$8</c:f>
              <c:numCache>
                <c:formatCode>General</c:formatCode>
                <c:ptCount val="4"/>
                <c:pt idx="0">
                  <c:v>45</c:v>
                </c:pt>
                <c:pt idx="1">
                  <c:v>65</c:v>
                </c:pt>
                <c:pt idx="2">
                  <c:v>40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9-4CF8-87A3-03FD885AB0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0370005832604259E-2"/>
          <c:y val="0.8155839895013125"/>
          <c:w val="0.90388961796442113"/>
          <c:h val="0.170527121609798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[Manager Scorecard Without Names.xlsx]Top &amp; Bottom Performers!PivotTable3</c:name>
    <c:fmtId val="0"/>
  </c:pivotSource>
  <c:chart>
    <c:title>
      <c:tx>
        <c:rich>
          <a:bodyPr rot="0" vert="horz"/>
          <a:lstStyle/>
          <a:p>
            <a:pPr>
              <a:defRPr b="0"/>
            </a:pPr>
            <a:r>
              <a:rPr lang="en-US" b="0"/>
              <a:t>Top Performers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  <c:spPr>
          <a:solidFill>
            <a:schemeClr val="accent3">
              <a:lumMod val="40000"/>
              <a:lumOff val="60000"/>
              <a:alpha val="75000"/>
            </a:schemeClr>
          </a:solidFill>
          <a:ln>
            <a:solidFill>
              <a:schemeClr val="accent3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'Top &amp; Bottom Performers'!$N$4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  <a:alpha val="75000"/>
              </a:schemeClr>
            </a:solidFill>
            <a:ln>
              <a:solidFill>
                <a:schemeClr val="accent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'Top &amp; Bottom Performers'!$M$5:$M$35</c:f>
              <c:strCache>
                <c:ptCount val="31"/>
                <c:pt idx="0">
                  <c:v>David Roush</c:v>
                </c:pt>
                <c:pt idx="1">
                  <c:v>John Brown</c:v>
                </c:pt>
                <c:pt idx="2">
                  <c:v>Stephen Rappold</c:v>
                </c:pt>
                <c:pt idx="3">
                  <c:v>James Hawley</c:v>
                </c:pt>
                <c:pt idx="4">
                  <c:v>Tyler Villers</c:v>
                </c:pt>
                <c:pt idx="5">
                  <c:v>William Dodson</c:v>
                </c:pt>
                <c:pt idx="6">
                  <c:v>Ryan Riffle</c:v>
                </c:pt>
                <c:pt idx="7">
                  <c:v>Scotty Pauley</c:v>
                </c:pt>
                <c:pt idx="8">
                  <c:v>Natasha Rollins</c:v>
                </c:pt>
                <c:pt idx="9">
                  <c:v>John Miller</c:v>
                </c:pt>
                <c:pt idx="10">
                  <c:v>Donald Jordan</c:v>
                </c:pt>
                <c:pt idx="11">
                  <c:v>Bobby Snodgrass</c:v>
                </c:pt>
                <c:pt idx="12">
                  <c:v>Thomas Queen</c:v>
                </c:pt>
                <c:pt idx="13">
                  <c:v>Scott Felice</c:v>
                </c:pt>
                <c:pt idx="14">
                  <c:v>Charles Bittinger</c:v>
                </c:pt>
                <c:pt idx="15">
                  <c:v>Deanna Marsico</c:v>
                </c:pt>
                <c:pt idx="16">
                  <c:v>MICHELE CUNNINGHAM</c:v>
                </c:pt>
                <c:pt idx="17">
                  <c:v>Richard Perkins</c:v>
                </c:pt>
                <c:pt idx="18">
                  <c:v>Tom Harriston</c:v>
                </c:pt>
                <c:pt idx="19">
                  <c:v>Connie Graham</c:v>
                </c:pt>
                <c:pt idx="20">
                  <c:v>CATHLEEN SALMONS</c:v>
                </c:pt>
                <c:pt idx="21">
                  <c:v>Teigan Price</c:v>
                </c:pt>
                <c:pt idx="22">
                  <c:v>Anthony Miller</c:v>
                </c:pt>
                <c:pt idx="23">
                  <c:v>Valerie Felton</c:v>
                </c:pt>
                <c:pt idx="24">
                  <c:v>Michelle Nabers</c:v>
                </c:pt>
                <c:pt idx="25">
                  <c:v>Madison Goff</c:v>
                </c:pt>
                <c:pt idx="26">
                  <c:v>Kristina Roberts</c:v>
                </c:pt>
                <c:pt idx="27">
                  <c:v>Nathan Poling</c:v>
                </c:pt>
                <c:pt idx="28">
                  <c:v>David Skeens</c:v>
                </c:pt>
                <c:pt idx="29">
                  <c:v>Miranda Snyder</c:v>
                </c:pt>
                <c:pt idx="30">
                  <c:v>Nathaniel Flohr</c:v>
                </c:pt>
              </c:strCache>
            </c:strRef>
          </c:cat>
          <c:val>
            <c:numRef>
              <c:f>'Top &amp; Bottom Performers'!$N$5:$N$35</c:f>
              <c:numCache>
                <c:formatCode>[$-409]0.0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1-48D4-A52A-562E1EAECF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631886272"/>
        <c:axId val="-1631887904"/>
      </c:barChart>
      <c:catAx>
        <c:axId val="-1631886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631887904"/>
        <c:crosses val="autoZero"/>
        <c:auto val="0"/>
        <c:lblAlgn val="ctr"/>
        <c:lblOffset val="100"/>
        <c:noMultiLvlLbl val="0"/>
      </c:catAx>
      <c:valAx>
        <c:axId val="-1631887904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-163188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[Manager Scorecard Without Names.xlsx]Top &amp; Bottom Performers!PivotTable1</c:name>
    <c:fmtId val="1"/>
  </c:pivotSource>
  <c:chart>
    <c:title>
      <c:tx>
        <c:rich>
          <a:bodyPr rot="0" vert="horz"/>
          <a:lstStyle/>
          <a:p>
            <a:pPr>
              <a:defRPr b="0"/>
            </a:pPr>
            <a:r>
              <a:rPr lang="en-US" b="0"/>
              <a:t>Bottom Performers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  <c:spPr>
          <a:solidFill>
            <a:schemeClr val="accent3">
              <a:lumMod val="75000"/>
              <a:alpha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6">
              <a:lumMod val="40000"/>
              <a:lumOff val="60000"/>
              <a:alpha val="75000"/>
            </a:schemeClr>
          </a:solidFill>
          <a:ln>
            <a:solidFill>
              <a:schemeClr val="accent6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'Top &amp; Bottom Performers'!$Q$4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  <a:alpha val="75000"/>
              </a:schemeClr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'Top &amp; Bottom Performers'!$P$5:$P$14</c:f>
              <c:strCache>
                <c:ptCount val="10"/>
                <c:pt idx="0">
                  <c:v>chase costa</c:v>
                </c:pt>
                <c:pt idx="1">
                  <c:v>Alton Dillard</c:v>
                </c:pt>
                <c:pt idx="2">
                  <c:v>David brick</c:v>
                </c:pt>
                <c:pt idx="3">
                  <c:v>Debbie Stevens</c:v>
                </c:pt>
                <c:pt idx="4">
                  <c:v>Dan Brown</c:v>
                </c:pt>
                <c:pt idx="5">
                  <c:v>Rebecca Michaels</c:v>
                </c:pt>
                <c:pt idx="6">
                  <c:v>Keith Knowles</c:v>
                </c:pt>
                <c:pt idx="7">
                  <c:v>Matthew Garretson</c:v>
                </c:pt>
                <c:pt idx="8">
                  <c:v>Michael Dailey</c:v>
                </c:pt>
                <c:pt idx="9">
                  <c:v>Kristi Sarrett</c:v>
                </c:pt>
              </c:strCache>
            </c:strRef>
          </c:cat>
          <c:val>
            <c:numRef>
              <c:f>'Top &amp; Bottom Performers'!$Q$5:$Q$14</c:f>
              <c:numCache>
                <c:formatCode>[$-409]0.0</c:formatCode>
                <c:ptCount val="10"/>
                <c:pt idx="0">
                  <c:v>50.792359019794596</c:v>
                </c:pt>
                <c:pt idx="1">
                  <c:v>50.193650584408729</c:v>
                </c:pt>
                <c:pt idx="2">
                  <c:v>50</c:v>
                </c:pt>
                <c:pt idx="3">
                  <c:v>50</c:v>
                </c:pt>
                <c:pt idx="4">
                  <c:v>46.95828096951044</c:v>
                </c:pt>
                <c:pt idx="5">
                  <c:v>46.863629046250828</c:v>
                </c:pt>
                <c:pt idx="6">
                  <c:v>45.70270300149263</c:v>
                </c:pt>
                <c:pt idx="7">
                  <c:v>38.103723654749899</c:v>
                </c:pt>
                <c:pt idx="8">
                  <c:v>37.069353331276304</c:v>
                </c:pt>
                <c:pt idx="9">
                  <c:v>33.191529443705491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2-4A09-811A-E693F694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631886816"/>
        <c:axId val="-1631900960"/>
      </c:barChart>
      <c:catAx>
        <c:axId val="-1631886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631900960"/>
        <c:crosses val="autoZero"/>
        <c:auto val="0"/>
        <c:lblAlgn val="ctr"/>
        <c:lblOffset val="100"/>
        <c:noMultiLvlLbl val="0"/>
      </c:catAx>
      <c:valAx>
        <c:axId val="-1631900960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-163188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338456</xdr:colOff>
      <xdr:row>2</xdr:row>
      <xdr:rowOff>231775</xdr:rowOff>
    </xdr:from>
    <xdr:to>
      <xdr:col>12</xdr:col>
      <xdr:colOff>833120</xdr:colOff>
      <xdr:row>7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061816" y="800735"/>
          <a:ext cx="1917064" cy="95694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/>
          <a:r>
            <a:rPr lang="en-US" sz="1100">
              <a:solidFill>
                <a:srgbClr val="25477B"/>
              </a:solidFill>
            </a:rPr>
            <a:t>Adjust the risk expectations</a:t>
          </a:r>
          <a:r>
            <a:rPr lang="en-US" sz="1100" baseline="0">
              <a:solidFill>
                <a:srgbClr val="25477B"/>
              </a:solidFill>
            </a:rPr>
            <a:t> for your fleet by inputting the desired scoring range for each classification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.</a:t>
          </a:r>
        </a:p>
      </xdr:txBody>
    </xdr:sp>
    <xdr:clientData/>
  </xdr:twoCellAnchor>
  <xdr:twoCellAnchor>
    <xdr:from>
      <xdr:col>7</xdr:col>
      <xdr:colOff>342899</xdr:colOff>
      <xdr:row>2</xdr:row>
      <xdr:rowOff>215900</xdr:rowOff>
    </xdr:from>
    <xdr:to>
      <xdr:col>8</xdr:col>
      <xdr:colOff>955040</xdr:colOff>
      <xdr:row>6</xdr:row>
      <xdr:rowOff>132080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76659" y="784860"/>
          <a:ext cx="2034541" cy="7899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>
            <a:lnSpc>
              <a:spcPts val="1200"/>
            </a:lnSpc>
          </a:pPr>
          <a:r>
            <a:rPr lang="en-US" sz="1100">
              <a:solidFill>
                <a:schemeClr val="tx1"/>
              </a:solidFill>
            </a:rPr>
            <a:t>Adjust the weight each rule has on the total score.</a:t>
          </a:r>
          <a:r>
            <a:rPr lang="en-US" sz="1100" baseline="0">
              <a:solidFill>
                <a:schemeClr val="tx1"/>
              </a:solidFill>
            </a:rPr>
            <a:t> The weights must amount to 100%.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0</xdr:col>
      <xdr:colOff>4999043</xdr:colOff>
      <xdr:row>6</xdr:row>
      <xdr:rowOff>84138</xdr:rowOff>
    </xdr:from>
    <xdr:to>
      <xdr:col>1</xdr:col>
      <xdr:colOff>954886</xdr:colOff>
      <xdr:row>11</xdr:row>
      <xdr:rowOff>10320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445770</xdr:colOff>
      <xdr:row>3</xdr:row>
      <xdr:rowOff>81280</xdr:rowOff>
    </xdr:from>
    <xdr:to>
      <xdr:col>7</xdr:col>
      <xdr:colOff>778962</xdr:colOff>
      <xdr:row>4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9370" y="868680"/>
          <a:ext cx="333192" cy="337820"/>
        </a:xfrm>
        <a:prstGeom prst="rect">
          <a:avLst/>
        </a:prstGeom>
      </xdr:spPr>
    </xdr:pic>
    <xdr:clientData/>
  </xdr:twoCellAnchor>
  <xdr:twoCellAnchor editAs="oneCell">
    <xdr:from>
      <xdr:col>11</xdr:col>
      <xdr:colOff>439420</xdr:colOff>
      <xdr:row>3</xdr:row>
      <xdr:rowOff>81280</xdr:rowOff>
    </xdr:from>
    <xdr:to>
      <xdr:col>11</xdr:col>
      <xdr:colOff>769437</xdr:colOff>
      <xdr:row>4</xdr:row>
      <xdr:rowOff>200025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52620" y="868680"/>
          <a:ext cx="333192" cy="337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328974</xdr:colOff>
      <xdr:row>5</xdr:row>
      <xdr:rowOff>70842</xdr:rowOff>
    </xdr:from>
    <xdr:to>
      <xdr:col>8</xdr:col>
      <xdr:colOff>252774</xdr:colOff>
      <xdr:row>16</xdr:row>
      <xdr:rowOff>594717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157148</xdr:colOff>
      <xdr:row>2</xdr:row>
      <xdr:rowOff>150208</xdr:rowOff>
    </xdr:from>
    <xdr:to>
      <xdr:col>6</xdr:col>
      <xdr:colOff>261926</xdr:colOff>
      <xdr:row>41</xdr:row>
      <xdr:rowOff>175489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160323" y="793146"/>
          <a:ext cx="6849272" cy="6648331"/>
          <a:chOff x="3436313" y="668581"/>
          <a:chExt cx="6995750" cy="7171229"/>
        </a:xfrm>
      </xdr:grpSpPr>
      <xdr:graphicFrame macro="">
        <xdr:nvGraphicFramePr>
          <xdr:cNvPr id="9249" name="Chart 1">
            <a:extLst>
              <a:ext uri="{FF2B5EF4-FFF2-40B4-BE49-F238E27FC236}">
                <a16:creationId xmlns:a16="http://schemas.microsoft.com/office/drawing/2014/main" id="{00000000-0008-0000-0400-000021240000}"/>
              </a:ext>
            </a:extLst>
          </xdr:cNvPr>
          <xdr:cNvGraphicFramePr>
            <a:graphicFrameLocks/>
          </xdr:cNvGraphicFramePr>
        </xdr:nvGraphicFramePr>
        <xdr:xfrm>
          <a:off x="3436316" y="668581"/>
          <a:ext cx="6995747" cy="33485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GraphicFramePr/>
        </xdr:nvGraphicFramePr>
        <xdr:xfrm>
          <a:off x="3436313" y="4491255"/>
          <a:ext cx="6995747" cy="33485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aylor, Teresa D" refreshedDate="45348.66782141204" createdVersion="4" refreshedVersion="8" minRefreshableVersion="3" recordCount="199" xr:uid="{00000000-000A-0000-FFFF-FFFFC4010000}">
  <cacheSource type="worksheet">
    <worksheetSource name="alldata"/>
  </cacheSource>
  <cacheFields count="22">
    <cacheField name="Name" numFmtId="0">
      <sharedItems count="375">
        <s v="PAUL HAYES"/>
        <s v="Rhonda Wick"/>
        <s v="Leigh Jackson"/>
        <s v="Matthew Gallagher"/>
        <s v="Terri Sheets"/>
        <s v="Michael Dailey"/>
        <s v="David Roush"/>
        <s v="Geoffrey Cooke"/>
        <s v="Lori Frees"/>
        <s v="Keith Knowles"/>
        <s v="James Searls"/>
        <s v="Craig Miller"/>
        <s v="Roger Estep"/>
        <s v="Travis Lynn"/>
        <s v="Andrew Sabatino"/>
        <s v="Lori Harper"/>
        <s v="WOODIE DORSEN"/>
        <s v="Deborah Patterson"/>
        <s v="Phillip Cantrell"/>
        <s v="Natalie Terry"/>
        <s v="KAYLA BOSSIE"/>
        <s v="Brittany Taylor"/>
        <s v="Jason Agan"/>
        <s v="Zachary Paxton"/>
        <s v="James Hawley"/>
        <s v="Carles Farley"/>
        <s v="Michael Stone"/>
        <s v="Joey Campbell"/>
        <s v="William Dodson"/>
        <s v="Jeffrey Gillenwater"/>
        <s v="Terry Parsons"/>
        <s v="Doug Pate"/>
        <s v="Scotty Pauley"/>
        <s v="Eric Pardue"/>
        <s v="Limber Munoz"/>
        <s v="Keith Burdette"/>
        <s v="John Miller"/>
        <s v="Steve Adkins"/>
        <s v="Chuck Hager"/>
        <s v="Dave Lawrence"/>
        <s v="Joe Belcher"/>
        <s v="Lloyd McVay"/>
        <s v="Troy Campbell"/>
        <s v="Billy Clark"/>
        <s v="Mike Clendenin"/>
        <s v="Mike Fisher"/>
        <s v="Billy Graham"/>
        <s v="Jeff Moore"/>
        <s v="Billy Stephens"/>
        <s v="Mike Urban"/>
        <s v="Bobby Snodgrass"/>
        <s v="Baylee Lindsey"/>
        <s v="AMY CROOK"/>
        <s v="Kenny Goodson"/>
        <s v="Joanna McDaniel"/>
        <s v="JACK WROTEN"/>
        <s v="Charles Adams"/>
        <s v="Ronald Bolyard"/>
        <s v="Haley Waybright"/>
        <s v="Anthony Favro"/>
        <s v="Rebecca Michaels"/>
        <s v="Joseph Torralba"/>
        <s v="Sara Carr"/>
        <s v="George Landis"/>
        <s v="Sherri Mullens"/>
        <s v="Vanessa Kelly"/>
        <s v="Beth Powell"/>
        <s v="Kelsey Keene"/>
        <s v="Lisa Trickett"/>
        <s v="Scott Felice"/>
        <s v="Alton Dillard"/>
        <s v="Christina Odell"/>
        <s v="Angela Gwinn"/>
        <s v="Doug Huff"/>
        <s v="Christopher King"/>
        <s v="Deanna Marsico"/>
        <s v="Trisha Miller"/>
        <s v="Hunter Neal"/>
        <s v="Richard Perkins"/>
        <s v="April Rouse"/>
        <s v="Jill Smith"/>
        <s v="Debbie Stevens"/>
        <s v="Brittany Carpenter"/>
        <s v="Joshua Juristy"/>
        <s v="Connie Graham"/>
        <s v="Sharon Grimes"/>
        <s v="Shane Parks"/>
        <s v="Ashton Adams"/>
        <s v="Teigan Price"/>
        <s v="Shayla Cramer"/>
        <s v="Craig Felton"/>
        <s v="Valerie Felton"/>
        <s v="Cody Gank"/>
        <s v="Kitara Goff"/>
        <s v="Madison Goff"/>
        <s v="Ann Powroznik"/>
        <s v="Trisha Johnson"/>
        <s v="Patrick McCloud"/>
        <s v="Nathan Poling"/>
        <s v="Joshua Sisler"/>
        <s v="Miranda Snyder"/>
        <s v="Avery Host"/>
        <s v="Nathaniel Flohr"/>
        <s v="Spencer Murphy"/>
        <s v="Tristen Young"/>
        <s v="Charles Bittinger"/>
        <s v="Melissa Fitchett"/>
        <s v="Torri Lambert"/>
        <s v="Bob Cadle"/>
        <s v="Melissa Nunley"/>
        <s v="Nathan Rollins"/>
        <s v="Ryan Riffle"/>
        <s v="Daniel Clevenger"/>
        <s v="MICHELE CUNNINGHAM"/>
        <s v="Susan Azevedo"/>
        <s v="Jefferson Brady"/>
        <s v="Rhonda Farkas"/>
        <s v="Jennifer Bracken"/>
        <s v="Justin Verbonitz"/>
        <s v="Emily Weaver"/>
        <s v="Judy Feather"/>
        <s v="QUINTON BROWN"/>
        <s v="Matt Wood"/>
        <s v="Tracey Owen"/>
        <s v="John Brininstool"/>
        <s v="Dale Combs"/>
        <s v="Damon Graves"/>
        <s v="Joseph Vannoy"/>
        <s v="Stephen Rappold"/>
        <s v="Tom Harriston"/>
        <s v="Natasha Rollins"/>
        <s v="Dan Brown"/>
        <s v="CATHLEEN SALMONS"/>
        <s v="MARK HOLSTINE"/>
        <s v="GREGORY WILLIAMS"/>
        <s v="Matthew Garretson"/>
        <s v="Alex Kinningham"/>
        <s v="Arian Velez"/>
        <s v="John Brown"/>
        <s v="Keith Hawkins"/>
        <s v="THOMAS BUCKLAND"/>
        <s v="Beth Wood"/>
        <s v="April Philbrook"/>
        <s v="Torie Jackson"/>
        <s v="Cody Irick"/>
        <s v="Brandon Amos"/>
        <s v="Phil Eakins"/>
        <s v="Aaron Williamson"/>
        <s v="Sean Conger"/>
        <s v="Darren Pettus"/>
        <s v="John Payne"/>
        <s v="Richard Sams"/>
        <s v="Jeff Cunningham"/>
        <s v="Anthony Miller"/>
        <s v="Mark Nelson"/>
        <s v="Donald Jordan"/>
        <s v="Phillip Crist"/>
        <s v="Michelle Nabers"/>
        <s v="Shawn Ryan"/>
        <s v="Tyler Villers"/>
        <s v="ANTHONY IMPERIAL"/>
        <s v="Nicole Shutts"/>
        <s v="Kaitlyn Kennard"/>
        <s v="Kristina Roberts"/>
        <s v="WILLIAM HEFFELFINGER"/>
        <s v="Tyler Hilbert"/>
        <s v="Rebecca Westfall"/>
        <s v="Regan Blaha"/>
        <s v="Dan McClure"/>
        <s v="Aaron Baker"/>
        <s v="Thomas Queen"/>
        <s v="basra fakhir"/>
        <s v="chase costa"/>
        <s v="Michael Harmon"/>
        <s v="David brick"/>
        <s v="Jason stark"/>
        <s v="George Hypes"/>
        <s v="Charles Cruikshank"/>
        <s v="Carl Fuller"/>
        <s v="Justin Tomblin"/>
        <s v="Matthew Belmont"/>
        <s v="Kristi Sarrett"/>
        <s v="Rachel Harper"/>
        <s v="Kenneth Jordan"/>
        <s v="David Skeens"/>
        <s v="Timothy Stevens"/>
        <s v="Bradley Lewis"/>
        <s v="JEFFERY WHITMAN"/>
        <s v="Joseph Wirts"/>
        <s v="Jonathon Graham"/>
        <s v="KIMBERLY FOGUS"/>
        <s v="Eric Hoffman"/>
        <s v="Cheyenne Weese"/>
        <s v="Dakota Wilson"/>
        <s v="Joyce Stover"/>
        <s v="Chris Cunningham"/>
        <s v="Michelle Wicks"/>
        <s v="Rita Atha"/>
        <s v="Armon Milner"/>
        <s v="George.W.Landis@wv.gov" u="1"/>
        <s v="thomas.harriston" u="1"/>
        <s v="TRISHA.M.JOHNSON@wv.gov" u="1"/>
        <s v="lisa.d.trickett@wv.gov" u="1"/>
        <s v="delana.m.wheeler@wv.gov" u="1"/>
        <s v="Vehicle 21" u="1"/>
        <s v="Vehicle 16" u="1"/>
        <s v="david.p.chandler@wv.gov" u="1"/>
        <s v="Vehicle 11" u="1"/>
        <s v="gregory.n.cross@wv.gov" u="1"/>
        <s v="jill.a.smith@wv.gov" u="1"/>
        <s v="kenneth.c.goodson.nfg@army.mil" u="1"/>
        <s v="Michael.L.Clendenin@wv.gov" u="1"/>
        <s v="KEITH.A.BURDETT@WV.GOV" u="1"/>
        <s v="nathan.d.rollins@wv.gov" u="1"/>
        <s v="LIMBER.MUNOZ@WV.GOV" u="1"/>
        <s v="Steven.A.Bratchett@wv.gov" u="1"/>
        <s v="ASHTON.B.ADAMS@WV.GOV" u="1"/>
        <s v="Mary.B.Rhodes@wv.gov" u="1"/>
        <s v="Zachary.j.paxton@wv.gov" u="1"/>
        <s v="john.brininstool" u="1"/>
        <s v="David.B.Lawrence@wv.gov" u="1"/>
        <s v="Craig.a.wlech5.nfg@army.mil" u="1"/>
        <s v="sb.wv-charleston@dodstarbase.org" u="1"/>
        <s v="Vanessa.G.Kelly@wv.gov" u="1"/>
        <s v="kknowles@psc.state.wv.us" u="1"/>
        <s v="jharper@psc.state.wv.us" u="1"/>
        <s v="robert.a.skaggsii.nfg@army.mil" u="1"/>
        <s v="christian.j.white@wv.gov" u="1"/>
        <s v="Chris.E.Sanders@wv.gov" u="1"/>
        <s v="william.d.pate@wv.gov" u="1"/>
        <s v="cdmiller@psc.state.wv.us" u="1"/>
        <s v="gcooke@psc.state.wv.us" u="1"/>
        <s v="christopher.w.king@wv.gov" u="1"/>
        <s v="sstewart@psc.state.wv.us" u="1"/>
        <s v="Charles.L.Long@wv.gov" u="1"/>
        <s v="angela.d.gwinn@wv.gov" u="1"/>
        <s v="Vehicle 19" u="1"/>
        <s v="Vehicle 14" u="1"/>
        <s v="ethan.d.blevins@wv.gov" u="1"/>
        <s v="Jim.F.Hawley@wv.gov" u="1"/>
        <s v="matthew.a.giertz@wv.gov" u="1"/>
        <s v="Joseph.E.Torralba@wv.gov" u="1"/>
        <s v="Rebecca.M.Michaels@wv.gov" u="1"/>
        <s v="srappold" u="1"/>
        <s v="Eric.H.Pardue@wv.gov" u="1"/>
        <s v="Rickie.D.Adkins@wv.gov" u="1"/>
        <s v="Stephen.E.Pinkerton@wv.gov" u="1"/>
        <s v="vanessa.l.mcclung@wv.gov" u="1"/>
        <s v="Sara.J.Carr@wv.gov" u="1"/>
        <s v="Ronald.A.Bolyard@wv.gov" u="1"/>
        <s v="Tristen.l.young@wv.gov" u="1"/>
        <s v="Vehicle 9" u="1"/>
        <s v="teigan.d.price@wv.gov" u="1"/>
        <s v="SHAYLA.D.CRAMER@WV.GOV" u="1"/>
        <s v="Leigh.A.Jackson@wv.gov" u="1"/>
        <s v="Vehicle 8" u="1"/>
        <s v="Laura.A.Conley-Rinehart@wv.gov" u="1"/>
        <s v="chase.costa@bridgevalley.edu" u="1"/>
        <s v="Vehicle 7" u="1"/>
        <s v="rhonda.c.wick.nfg@mail.mil" u="1"/>
        <s v="rick.sams@wvup.edu" u="1"/>
        <s v="tlynn@psc.state.wv.us" u="1"/>
        <s v="Vehicle 6" u="1"/>
        <s v="Charles.cruikshank@bridgevalley.edu" u="1"/>
        <s v="lori.a.frees@wv.gov" u="1"/>
        <s v="Sherri.D.Mullens@wv.gov" u="1"/>
        <s v="john.p.rowe@wv.gov" u="1"/>
        <s v="torri.i.lambert@wv.gov" u="1"/>
        <s v="Vehicle 5" u="1"/>
        <s v="susan.g.azevedo@wvago.gov" u="1"/>
        <s v="Vehicle 4" u="1"/>
        <s v="Justin.A.Dible@wv.gov" u="1"/>
        <s v="Whitney.M.Burwell@wv.gov" u="1"/>
        <s v="SEAN.C.RUTH@WV.GOV" u="1"/>
        <s v="Joseph.L.Pratt@wv.gov" u="1"/>
        <s v="William.G.Graham@wv.gov" u="1"/>
        <s v="Vehicle 3" u="1"/>
        <s v="daniel.brown" u="1"/>
        <s v="Michael.R.Urban@wv.gov" u="1"/>
        <s v="Matthew.R.Garretson@wv.gov" u="1"/>
        <s v="Vehicle 17" u="1"/>
        <s v="Vehicle 12" u="1"/>
        <s v="ddoss@psc.state.wv.us" u="1"/>
        <s v="MDailey@psc.state.wv.us" u="1"/>
        <s v="Vehicle 2" u="1"/>
        <s v="Harold.L.McVay@wv.gov" u="1"/>
        <s v="Anthony.R.Favro@wv.gov" u="1"/>
        <s v="christopher.l.kerns@wv.gov" u="1"/>
        <s v="Beth.V.Powell@wv.gov" u="1"/>
        <s v="ccombs2" u="1"/>
        <s v="Vehicle 1" u="1"/>
        <s v="KITARA.M.GOFF@wv.gov" u="1"/>
        <s v="alton.b.dillard@wv.gov" u="1"/>
        <s v="gregory.s.edelman@wv.gov" u="1"/>
        <s v="Terasa.L.Miller@wv.gov" u="1"/>
        <s v="Amy.R.Crook@wv.gov" u="1"/>
        <s v="Jason.L.Agan@wv.gov" u="1"/>
        <s v="dmpatte1@gmail.com" u="1"/>
        <s v="Bryan.McDaniel@wv.gov" u="1"/>
        <s v="james.a.parsons@wv.gov" u="1"/>
        <s v="David.brick@bridgevalley.edu" u="1"/>
        <s v="Lori.M.Harper@wv.gov" u="1"/>
        <s v="NATHAN.M.POLING@wv.gov" u="1"/>
        <s v="woodie.j.dorsen@wv.gov" u="1"/>
        <s v="rblaha@wvncc.edu" u="1"/>
        <s v="Michael.harmon@bridgevalley.edu" u="1"/>
        <s v="tanner.l.curry@wv.gov" u="1"/>
        <s v="jack.w.wroten@wv.gov" u="1"/>
        <s v="billy.r.stephens@wv.gov" u="1"/>
        <s v="ryan.l.riffle@wv.gov" u="1"/>
        <s v="Apbrake1@yahoo.com" u="1"/>
        <s v="matt.wood" u="1"/>
        <s v="trisha.d.miller@wv.gov" u="1"/>
        <s v="avery.s.host@wv.gov" u="1"/>
        <s v="scotty.e.pauley@wv.gov" u="1"/>
        <s v="Ann.m.powroznik@wv.gov" u="1"/>
        <s v="jayme.e.persinger@wv.gov" u="1"/>
        <s v="jsearls@psc.state.wv.us" u="1"/>
        <s v="Jaime.a.torres@wv.gov" u="1"/>
        <s v="beth.wood@wvup.edu" u="1"/>
        <s v="Rhonda.M.Farkas@wv.gov" u="1"/>
        <s v="cristy.hanlon@wvup.edu" u="1"/>
        <s v="Vehicle 20" u="1"/>
        <s v="joseph.a.wirts@wv.gov" u="1"/>
        <s v="paul.a.perdue@wv.gov" u="1"/>
        <s v="Charles.E.Adams@wv.gov" u="1"/>
        <s v="gravesda" u="1"/>
        <s v="Vehicle 15" u="1"/>
        <s v="Kristi.sarrett@bridgevalley.edu" u="1"/>
        <s v="Vehicle 10" u="1"/>
        <s v="douglas.f.huff@wv.gov" u="1"/>
        <s v="TERRY.L.PARSONS@WV.GOV" u="1"/>
        <s v="Steve.D.Adkins@wv.gov" u="1"/>
        <s v="VALERIE.E.FELTON@WV.GOV" u="1"/>
        <s v="billy.c.clark@wv.gov" u="1"/>
        <s v="Jeffrey.J.Moore@wv.gov" u="1"/>
        <s v="melissa.a.fitchett@wv.gov" u="1"/>
        <s v="gbajpayee@psc.state.wv.us" u="1"/>
        <s v="john.payne@wvup.edu" u="1"/>
        <s v="Adam.R.Diehl@wv.gov" u="1"/>
        <s v="RAYMOND.B.HANSHAW@WV.GOV" u="1"/>
        <s v="Melissa.g.nunley@wv.gov" u="1"/>
        <s v="MADISON.K.GOFF@WV.GOV" u="1"/>
        <s v="Joseph.W.Belcher@wv.gov" u="1"/>
        <s v="DONALD.R.HOST@wv.gov" u="1"/>
        <s v="krober14@wvup.edu" u="1"/>
        <s v="mark.c.miller@wv.gov" u="1"/>
        <s v="CRAIG.A.FELTON@WV.GOV" u="1"/>
        <s v="timothy.j.walker@wv.gov" u="1"/>
        <s v="JOSHUA.S.SISLER@wv.gov" u="1"/>
        <s v="Matthew.belmont@bridgevalley.edu" u="1"/>
        <s v="richard.perkins@wv.gov" u="1"/>
        <s v="cjarrell@psc.state.wv.us" u="1"/>
        <s v="khall@psc.state.wv.us" u="1"/>
        <s v="joyce.a.vangilder@wv.gov" u="1"/>
        <s v="vannoyjw" u="1"/>
        <s v="David.K.Parsons@wv.gov" u="1"/>
        <s v="nichole.g.brown.nfg@army.mil" u="1"/>
        <s v="charles.w.bittinger@wv.gov" u="1"/>
        <s v="nathaniel.d.flohr@wv.gov" u="1"/>
        <s v="darius.d.hutchinson@wv.gov" u="1"/>
        <s v="Vehicle 18" u="1"/>
        <s v="Vehicle 13" u="1"/>
        <s v="Melissa.G.Luna@WV.Gov" u="1"/>
        <s v="richard.w.hensley@wv.gov" u="1"/>
        <s v="BrianBigler55@gmail.com" u="1"/>
        <s v="joseph.m.brogan@wv.gov" u="1"/>
        <s v="TIMOTHY.J.SYLVESTER@WV.GOV" u="1"/>
        <s v="JOHNATHAN.M.MAYNE@wv.gov" u="1"/>
        <s v="THOMAS.L.HAWKEN@wv.gov" u="1"/>
        <s v="synthia.a.riffle@wv.gov" u="1"/>
        <s v="dmcclure@wvncc.edu" u="1"/>
        <s v="joey.l.campbell@wv.gov" u="1"/>
        <s v="keyshawn.j.payne@wv.gov" u="1"/>
        <s v="jeffrey.e.fleck@wv.gov" u="1"/>
      </sharedItems>
    </cacheField>
    <cacheField name="Group" numFmtId="0">
      <sharedItems/>
    </cacheField>
    <cacheField name="Distance (mi)" numFmtId="4">
      <sharedItems containsSemiMixedTypes="0" containsString="0" containsNumber="1" minValue="2.217066241428256E-3" maxValue="2158.89306640625"/>
    </cacheField>
    <cacheField name="Total Score" numFmtId="172">
      <sharedItems containsSemiMixedTypes="0" containsString="0" containsNumber="1" minValue="33.191529443705491" maxValue="100"/>
    </cacheField>
    <cacheField name="Scoring Classification" numFmtId="172">
      <sharedItems/>
    </cacheField>
    <cacheField name="Hard Acceleration" numFmtId="172">
      <sharedItems containsSemiMixedTypes="0" containsString="0" containsNumber="1" minValue="23.255605960115133" maxValue="100"/>
    </cacheField>
    <cacheField name="Harsh Braking" numFmtId="172">
      <sharedItems containsSemiMixedTypes="0" containsString="0" containsNumber="1" minValue="64.518402938319753" maxValue="100"/>
    </cacheField>
    <cacheField name="Harsh Cornering" numFmtId="172">
      <sharedItems containsSemiMixedTypes="0" containsString="0" containsNumber="1" minValue="0" maxValue="100"/>
    </cacheField>
    <cacheField name="Speeding &gt; 5 MPH" numFmtId="172">
      <sharedItems containsSemiMixedTypes="0" containsString="0" containsNumber="1" minValue="0" maxValue="100"/>
    </cacheField>
    <cacheField name="Seatbelt" numFmtId="172">
      <sharedItems containsSemiMixedTypes="0" containsString="0" containsNumber="1" minValue="0" maxValue="100"/>
    </cacheField>
    <cacheField name="Idling" numFmtId="172">
      <sharedItems containsSemiMixedTypes="0" containsString="0" containsNumber="1" minValue="0" maxValue="100"/>
    </cacheField>
    <cacheField name="Total Occurences" numFmtId="1">
      <sharedItems containsSemiMixedTypes="0" containsString="0" containsNumber="1" containsInteger="1" minValue="0" maxValue="388"/>
    </cacheField>
    <cacheField name="Hard Acceleration2" numFmtId="1">
      <sharedItems containsSemiMixedTypes="0" containsString="0" containsNumber="1" containsInteger="1" minValue="0" maxValue="18"/>
    </cacheField>
    <cacheField name="Harsh Braking2" numFmtId="0">
      <sharedItems containsSemiMixedTypes="0" containsString="0" containsNumber="1" containsInteger="1" minValue="0" maxValue="7"/>
    </cacheField>
    <cacheField name="Harsh Cornering2" numFmtId="0">
      <sharedItems containsSemiMixedTypes="0" containsString="0" containsNumber="1" containsInteger="1" minValue="0" maxValue="130"/>
    </cacheField>
    <cacheField name="Speeding &gt; 5 MPH2" numFmtId="0">
      <sharedItems containsSemiMixedTypes="0" containsString="0" containsNumber="1" containsInteger="1" minValue="0" maxValue="292"/>
    </cacheField>
    <cacheField name="Seatbelt2" numFmtId="0">
      <sharedItems containsSemiMixedTypes="0" containsString="0" containsNumber="1" containsInteger="1" minValue="0" maxValue="92"/>
    </cacheField>
    <cacheField name="Idling2" numFmtId="0">
      <sharedItems containsSemiMixedTypes="0" containsString="0" containsNumber="1" containsInteger="1" minValue="0" maxValue="109"/>
    </cacheField>
    <cacheField name="Speeding %" numFmtId="2">
      <sharedItems containsSemiMixedTypes="0" containsString="0" containsNumber="1" minValue="0" maxValue="92.324946992767778"/>
    </cacheField>
    <cacheField name="Seat Belt %" numFmtId="2">
      <sharedItems containsSemiMixedTypes="0" containsString="0" containsNumber="1" minValue="0" maxValue="60.100001264579682"/>
    </cacheField>
    <cacheField name="Seat Belt % Score" numFmtId="2">
      <sharedItems containsSemiMixedTypes="0" containsString="0" containsNumber="1" minValue="0" maxValue="100"/>
    </cacheField>
    <cacheField name="Seat Belt Count Score" numFmtId="2">
      <sharedItems containsSemiMixedTypes="0" containsString="0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x v="0"/>
    <s v="WM01"/>
    <n v="192.28810119628906"/>
    <n v="92.128632558477989"/>
    <s v="Mild Risk"/>
    <n v="100"/>
    <n v="100"/>
    <n v="100"/>
    <n v="80.321581396194972"/>
    <n v="100"/>
    <n v="100"/>
    <n v="6"/>
    <n v="0"/>
    <n v="0"/>
    <n v="0"/>
    <n v="6"/>
    <n v="0"/>
    <n v="0"/>
    <n v="0"/>
    <n v="1.4739235668686195"/>
    <n v="85.260764331313808"/>
    <n v="68.796821214251025"/>
  </r>
  <r>
    <x v="1"/>
    <s v="AJ01, AJ02, AJ03"/>
    <n v="11.934703826904297"/>
    <n v="51.621074016552392"/>
    <s v="High Risk"/>
    <n v="100"/>
    <n v="100"/>
    <n v="100"/>
    <n v="0"/>
    <n v="100"/>
    <n v="16.21074016552393"/>
    <n v="3"/>
    <n v="0"/>
    <n v="0"/>
    <n v="0"/>
    <n v="2"/>
    <n v="0"/>
    <n v="1"/>
    <n v="0"/>
    <n v="10.282065867249077"/>
    <n v="0"/>
    <n v="0"/>
  </r>
  <r>
    <x v="2"/>
    <s v="State of West Virginia"/>
    <n v="10.832950592041016"/>
    <n v="90.768904634950502"/>
    <s v="Mild Risk"/>
    <n v="100"/>
    <n v="100"/>
    <n v="100"/>
    <n v="100"/>
    <n v="100"/>
    <n v="7.6890463495050483"/>
    <n v="1"/>
    <n v="0"/>
    <n v="0"/>
    <n v="0"/>
    <n v="0"/>
    <n v="0"/>
    <n v="1"/>
    <n v="0"/>
    <n v="0"/>
    <n v="100"/>
    <n v="100"/>
  </r>
  <r>
    <x v="3"/>
    <s v="AD94"/>
    <n v="630.55914306640625"/>
    <n v="96.289193405801385"/>
    <s v="Low Risk"/>
    <n v="98.414105939155831"/>
    <n v="100"/>
    <n v="98.414105939155831"/>
    <n v="91.515930544925538"/>
    <n v="100"/>
    <n v="100"/>
    <n v="10"/>
    <n v="1"/>
    <n v="0"/>
    <n v="1"/>
    <n v="8"/>
    <n v="0"/>
    <n v="0"/>
    <n v="0"/>
    <n v="0.83534351947293795"/>
    <n v="93.3172518442165"/>
    <n v="87.31284751324668"/>
  </r>
  <r>
    <x v="4"/>
    <s v="IS14"/>
    <n v="15.157453536987305"/>
    <n v="60"/>
    <s v="Medium Risk"/>
    <n v="100"/>
    <n v="100"/>
    <n v="100"/>
    <n v="0"/>
    <n v="100"/>
    <n v="100"/>
    <n v="3"/>
    <n v="0"/>
    <n v="0"/>
    <n v="0"/>
    <n v="3"/>
    <n v="0"/>
    <n v="0"/>
    <n v="0"/>
    <n v="18.142140472646403"/>
    <n v="0"/>
    <n v="0"/>
  </r>
  <r>
    <x v="5"/>
    <s v="PC01, PC02"/>
    <n v="68.24432373046875"/>
    <n v="37.069353331276304"/>
    <s v="High Risk"/>
    <n v="70.693533312762995"/>
    <n v="100"/>
    <n v="0"/>
    <n v="0"/>
    <n v="100"/>
    <n v="0"/>
    <n v="48"/>
    <n v="2"/>
    <n v="0"/>
    <n v="10"/>
    <n v="9"/>
    <n v="0"/>
    <n v="27"/>
    <n v="0"/>
    <n v="6.7851060993278871"/>
    <n v="0"/>
    <n v="0"/>
  </r>
  <r>
    <x v="6"/>
    <s v="PG13"/>
    <n v="4.381309986114502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7"/>
    <s v="PC01"/>
    <n v="387.95016479492188"/>
    <n v="94.645996027800052"/>
    <s v="Mild Risk"/>
    <n v="100"/>
    <n v="100"/>
    <n v="97.422349335697234"/>
    <n v="87.259402735575819"/>
    <n v="100"/>
    <n v="100"/>
    <n v="9"/>
    <n v="0"/>
    <n v="0"/>
    <n v="1"/>
    <n v="8"/>
    <n v="0"/>
    <n v="0"/>
    <n v="0"/>
    <n v="1.0403548682694492"/>
    <n v="90.636806185574954"/>
    <n v="79.37879468557783"/>
  </r>
  <r>
    <x v="8"/>
    <s v="TX01"/>
    <n v="123.30618286132813"/>
    <n v="60"/>
    <s v="Medium Risk"/>
    <n v="100"/>
    <n v="100"/>
    <n v="100"/>
    <n v="0"/>
    <n v="100"/>
    <n v="100"/>
    <n v="16"/>
    <n v="0"/>
    <n v="0"/>
    <n v="0"/>
    <n v="16"/>
    <n v="0"/>
    <n v="0"/>
    <n v="0"/>
    <n v="10.98346471981046"/>
    <n v="0"/>
    <n v="0"/>
  </r>
  <r>
    <x v="9"/>
    <s v="PC01"/>
    <n v="468.58908081054688"/>
    <n v="45.70270300149263"/>
    <s v="High Risk"/>
    <n v="97.865934054053838"/>
    <n v="100"/>
    <n v="97.865934054053838"/>
    <n v="4.3912086486461117"/>
    <n v="36.803625277740203"/>
    <n v="70.123076756753804"/>
    <n v="76"/>
    <n v="1"/>
    <n v="0"/>
    <n v="1"/>
    <n v="40"/>
    <n v="20"/>
    <n v="14"/>
    <n v="3.7174338071917528"/>
    <n v="15.411101089586287"/>
    <n v="0"/>
    <n v="14.637362162153707"/>
  </r>
  <r>
    <x v="10"/>
    <s v="PC01"/>
    <n v="827.3621826171875"/>
    <n v="55.828122337335799"/>
    <s v="High Risk"/>
    <n v="78.244110767716307"/>
    <n v="100"/>
    <n v="98.791339487095357"/>
    <n v="1.3547458441598095"/>
    <n v="100"/>
    <n v="75.826789741907021"/>
    <n v="118"/>
    <n v="18"/>
    <n v="0"/>
    <n v="1"/>
    <n v="79"/>
    <n v="0"/>
    <n v="20"/>
    <n v="0"/>
    <n v="5.6422025167345335"/>
    <n v="0"/>
    <n v="4.5158194805326985"/>
  </r>
  <r>
    <x v="11"/>
    <s v="PC01"/>
    <n v="1592.341796875"/>
    <n v="90.207811097106017"/>
    <s v="Mild Risk"/>
    <n v="98.115982381491492"/>
    <n v="98.115982381491492"/>
    <n v="100"/>
    <n v="77.874549765900682"/>
    <n v="100"/>
    <n v="94.347947144474475"/>
    <n v="70"/>
    <n v="3"/>
    <n v="3"/>
    <n v="0"/>
    <n v="55"/>
    <n v="0"/>
    <n v="9"/>
    <n v="0"/>
    <n v="1.6804790474717859"/>
    <n v="83.195209525282138"/>
    <n v="65.459676994010636"/>
  </r>
  <r>
    <x v="12"/>
    <s v="PC01"/>
    <n v="709.29931640625"/>
    <n v="82.076614285923256"/>
    <s v="Mild Risk"/>
    <n v="100"/>
    <n v="98.590157953250795"/>
    <n v="100"/>
    <n v="55.543996226495459"/>
    <n v="100"/>
    <n v="100"/>
    <n v="28"/>
    <n v="0"/>
    <n v="1"/>
    <n v="0"/>
    <n v="27"/>
    <n v="0"/>
    <n v="0"/>
    <n v="0"/>
    <n v="3.1463126852224734"/>
    <n v="52.805309721662901"/>
    <n v="61.934264737771443"/>
  </r>
  <r>
    <x v="13"/>
    <s v="PC01"/>
    <n v="188.13882446289063"/>
    <n v="60.519116103938195"/>
    <s v="Medium Risk"/>
    <n v="94.684775974045465"/>
    <n v="94.684775974045465"/>
    <n v="94.684775974045465"/>
    <n v="9.2706262987772963"/>
    <n v="100"/>
    <n v="84.05432792213638"/>
    <n v="19"/>
    <n v="1"/>
    <n v="1"/>
    <n v="1"/>
    <n v="13"/>
    <n v="0"/>
    <n v="3"/>
    <n v="0"/>
    <n v="6.0931871644022735"/>
    <n v="0"/>
    <n v="30.902087662590986"/>
  </r>
  <r>
    <x v="14"/>
    <s v="PG13"/>
    <n v="8.0983858108520508"/>
    <n v="90"/>
    <s v="Mild Risk"/>
    <n v="100"/>
    <n v="100"/>
    <n v="0"/>
    <n v="100"/>
    <n v="100"/>
    <n v="100"/>
    <n v="1"/>
    <n v="0"/>
    <n v="0"/>
    <n v="1"/>
    <n v="0"/>
    <n v="0"/>
    <n v="0"/>
    <n v="0"/>
    <n v="0"/>
    <n v="100"/>
    <n v="100"/>
  </r>
  <r>
    <x v="15"/>
    <s v="State of West Virginia"/>
    <n v="11.402350425720215"/>
    <n v="90"/>
    <s v="Mild Risk"/>
    <n v="100"/>
    <n v="100"/>
    <n v="100"/>
    <n v="100"/>
    <n v="100"/>
    <n v="0"/>
    <n v="2"/>
    <n v="0"/>
    <n v="0"/>
    <n v="0"/>
    <n v="0"/>
    <n v="0"/>
    <n v="2"/>
    <n v="0"/>
    <n v="0"/>
    <n v="100"/>
    <n v="100"/>
  </r>
  <r>
    <x v="16"/>
    <s v="LC01"/>
    <n v="351.25216674804688"/>
    <n v="59.430608494599099"/>
    <s v="High Risk"/>
    <n v="100"/>
    <n v="100"/>
    <n v="100"/>
    <n v="0"/>
    <n v="100"/>
    <n v="94.30608494599096"/>
    <n v="46"/>
    <n v="0"/>
    <n v="0"/>
    <n v="0"/>
    <n v="44"/>
    <n v="0"/>
    <n v="2"/>
    <n v="0"/>
    <n v="12.132768283044294"/>
    <n v="0"/>
    <n v="0"/>
  </r>
  <r>
    <x v="17"/>
    <s v="AJ01, AJ02, AJ03"/>
    <n v="1652.0595703125"/>
    <n v="58.244615356423587"/>
    <s v="High Risk"/>
    <n v="99.394694950490887"/>
    <n v="98.789389900981789"/>
    <n v="98.184084851472676"/>
    <n v="0"/>
    <n v="100"/>
    <n v="86.077983861290562"/>
    <n v="321"/>
    <n v="1"/>
    <n v="2"/>
    <n v="3"/>
    <n v="292"/>
    <n v="0"/>
    <n v="23"/>
    <n v="0"/>
    <n v="19.626157261680348"/>
    <n v="0"/>
    <n v="0"/>
  </r>
  <r>
    <x v="18"/>
    <s v="AJ01, AJ02, AJ03"/>
    <n v="319.388671875"/>
    <n v="56.928565074498401"/>
    <s v="High Risk"/>
    <n v="96.869018571856628"/>
    <n v="100"/>
    <n v="96.869018571856628"/>
    <n v="0"/>
    <n v="94.035769656922099"/>
    <n v="87.476074287426542"/>
    <n v="60"/>
    <n v="1"/>
    <n v="0"/>
    <n v="1"/>
    <n v="49"/>
    <n v="5"/>
    <n v="4"/>
    <n v="0.74552879288473772"/>
    <n v="14.611346195888142"/>
    <n v="0"/>
    <n v="0"/>
  </r>
  <r>
    <x v="19"/>
    <s v="PC01"/>
    <n v="270.402587890625"/>
    <n v="62.236779830421398"/>
    <s v="Medium Risk"/>
    <n v="100"/>
    <n v="100"/>
    <n v="100"/>
    <n v="5.5919495760535014"/>
    <n v="100"/>
    <n v="100"/>
    <n v="22"/>
    <n v="0"/>
    <n v="0"/>
    <n v="0"/>
    <n v="22"/>
    <n v="0"/>
    <n v="0"/>
    <n v="0"/>
    <n v="5.8789145557748546"/>
    <n v="0"/>
    <n v="18.639831920178338"/>
  </r>
  <r>
    <x v="20"/>
    <s v="AJ01"/>
    <n v="91.358741760253906"/>
    <n v="84.562799765386202"/>
    <s v="Mild Risk"/>
    <n v="100"/>
    <n v="100"/>
    <n v="100"/>
    <n v="64.143464421445344"/>
    <n v="100"/>
    <n v="89.054139968080705"/>
    <n v="5"/>
    <n v="0"/>
    <n v="0"/>
    <n v="0"/>
    <n v="4"/>
    <n v="0"/>
    <n v="1"/>
    <n v="0"/>
    <n v="2.4968685209067578"/>
    <n v="67.540709228212151"/>
    <n v="56.216559872322797"/>
  </r>
  <r>
    <x v="21"/>
    <s v="AJ01, AJ02, AJ03"/>
    <n v="395.7744140625"/>
    <n v="59.494661623152794"/>
    <s v="High Risk"/>
    <n v="100"/>
    <n v="100"/>
    <n v="97.473308115763942"/>
    <n v="0"/>
    <n v="100"/>
    <n v="97.473308115763942"/>
    <n v="96"/>
    <n v="0"/>
    <n v="0"/>
    <n v="1"/>
    <n v="94"/>
    <n v="0"/>
    <n v="1"/>
    <n v="0"/>
    <n v="60.100001264579682"/>
    <n v="0"/>
    <n v="0"/>
  </r>
  <r>
    <x v="22"/>
    <s v="GE01"/>
    <n v="1048.9356689453125"/>
    <n v="95.192713392632797"/>
    <s v="Low Risk"/>
    <n v="100"/>
    <n v="100"/>
    <n v="100"/>
    <n v="90.126814932616895"/>
    <n v="100"/>
    <n v="91.419874195860501"/>
    <n v="25"/>
    <n v="0"/>
    <n v="0"/>
    <n v="0"/>
    <n v="16"/>
    <n v="0"/>
    <n v="9"/>
    <n v="0"/>
    <n v="0.94591392354322135"/>
    <n v="92.432688611654228"/>
    <n v="84.746443014863118"/>
  </r>
  <r>
    <x v="23"/>
    <s v="GE01"/>
    <n v="11.341320991516113"/>
    <n v="60"/>
    <s v="Medium Risk"/>
    <n v="100"/>
    <n v="100"/>
    <n v="100"/>
    <n v="0"/>
    <n v="100"/>
    <n v="100"/>
    <n v="2"/>
    <n v="0"/>
    <n v="0"/>
    <n v="0"/>
    <n v="2"/>
    <n v="0"/>
    <n v="0"/>
    <n v="0"/>
    <n v="6.2961367150688297"/>
    <n v="0"/>
    <n v="0"/>
  </r>
  <r>
    <x v="24"/>
    <s v="GE01"/>
    <n v="14.675601959228516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25"/>
    <s v="GE01"/>
    <n v="11.391792297363281"/>
    <n v="90"/>
    <s v="Mild Risk"/>
    <n v="100"/>
    <n v="100"/>
    <n v="100"/>
    <n v="100"/>
    <n v="100"/>
    <n v="0"/>
    <n v="4"/>
    <n v="0"/>
    <n v="0"/>
    <n v="0"/>
    <n v="0"/>
    <n v="0"/>
    <n v="4"/>
    <n v="0"/>
    <n v="0"/>
    <n v="100"/>
    <n v="100"/>
  </r>
  <r>
    <x v="26"/>
    <s v="GE01"/>
    <n v="15.206947326660156"/>
    <n v="90"/>
    <s v="Mild Risk"/>
    <n v="100"/>
    <n v="100"/>
    <n v="100"/>
    <n v="100"/>
    <n v="100"/>
    <n v="0"/>
    <n v="3"/>
    <n v="0"/>
    <n v="0"/>
    <n v="0"/>
    <n v="0"/>
    <n v="0"/>
    <n v="3"/>
    <n v="0"/>
    <n v="0"/>
    <n v="100"/>
    <n v="100"/>
  </r>
  <r>
    <x v="27"/>
    <s v="GE01"/>
    <n v="9.5906906127929688"/>
    <n v="80"/>
    <s v="Mild Risk"/>
    <n v="100"/>
    <n v="100"/>
    <n v="100"/>
    <n v="100"/>
    <n v="0"/>
    <n v="100"/>
    <n v="2"/>
    <n v="0"/>
    <n v="0"/>
    <n v="0"/>
    <n v="0"/>
    <n v="2"/>
    <n v="0"/>
    <n v="5.6340250719728635"/>
    <n v="0"/>
    <n v="100"/>
    <n v="100"/>
  </r>
  <r>
    <x v="28"/>
    <s v="GE01"/>
    <n v="19.83924674987793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29"/>
    <s v="GE01"/>
    <n v="114.83872985839844"/>
    <n v="61.724720906831735"/>
    <s v="Medium Risk"/>
    <n v="100"/>
    <n v="100"/>
    <n v="100"/>
    <n v="6.4887681766488781"/>
    <n v="100"/>
    <n v="91.292136361721802"/>
    <n v="10"/>
    <n v="0"/>
    <n v="0"/>
    <n v="0"/>
    <n v="9"/>
    <n v="0"/>
    <n v="1"/>
    <n v="0"/>
    <n v="6.5222752017619818"/>
    <n v="0"/>
    <n v="21.629227255496261"/>
  </r>
  <r>
    <x v="30"/>
    <s v="GE01"/>
    <n v="13.819070816040039"/>
    <n v="74.353510640808707"/>
    <s v="Medium Risk"/>
    <n v="100"/>
    <n v="100"/>
    <n v="100"/>
    <n v="35.88377660202179"/>
    <n v="100"/>
    <n v="100"/>
    <n v="2"/>
    <n v="0"/>
    <n v="0"/>
    <n v="0"/>
    <n v="2"/>
    <n v="0"/>
    <n v="0"/>
    <n v="0"/>
    <n v="3.2491641331407819"/>
    <n v="51.26253800288827"/>
    <n v="0"/>
  </r>
  <r>
    <x v="31"/>
    <s v="GE01"/>
    <n v="251.04600524902344"/>
    <n v="93.816570873264567"/>
    <s v="Mild Risk"/>
    <n v="100"/>
    <n v="100"/>
    <n v="100"/>
    <n v="88.524760831542167"/>
    <n v="100"/>
    <n v="84.066665406477085"/>
    <n v="8"/>
    <n v="0"/>
    <n v="0"/>
    <n v="0"/>
    <n v="4"/>
    <n v="0"/>
    <n v="4"/>
    <n v="0"/>
    <n v="1.0627363159366594"/>
    <n v="90.435373156570066"/>
    <n v="84.066665406477085"/>
  </r>
  <r>
    <x v="32"/>
    <s v="GE01"/>
    <n v="6.7893562316894531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33"/>
    <s v="GE01"/>
    <n v="240.7205810546875"/>
    <n v="83.443824164321526"/>
    <s v="Mild Risk"/>
    <n v="79.229029864861914"/>
    <n v="75.0748358378343"/>
    <n v="0"/>
    <n v="96.50054422138146"/>
    <n v="97.066099527496561"/>
    <n v="100"/>
    <n v="44"/>
    <n v="5"/>
    <n v="6"/>
    <n v="26"/>
    <n v="2"/>
    <n v="5"/>
    <n v="0"/>
    <n v="0.41912863892906282"/>
    <n v="0.23974746723856138"/>
    <n v="98.561515196568635"/>
    <n v="91.691611945944771"/>
  </r>
  <r>
    <x v="34"/>
    <s v="GE01"/>
    <n v="51.587543487548828"/>
    <n v="70.760945870351051"/>
    <s v="Medium Risk"/>
    <n v="100"/>
    <n v="100"/>
    <n v="100"/>
    <n v="86.594626919779202"/>
    <n v="0"/>
    <n v="61.230951024393704"/>
    <n v="12"/>
    <n v="0"/>
    <n v="0"/>
    <n v="0"/>
    <n v="1"/>
    <n v="9"/>
    <n v="2"/>
    <n v="8.0669964539151309"/>
    <n v="1.2047644022031501"/>
    <n v="89.157120380171648"/>
    <n v="80.615475512196852"/>
  </r>
  <r>
    <x v="35"/>
    <s v="GE01"/>
    <n v="279.92767333984375"/>
    <n v="87.608669647169251"/>
    <s v="Mild Risk"/>
    <n v="96.427648656280013"/>
    <n v="92.855297312560026"/>
    <n v="96.427648656280013"/>
    <n v="72.594025461643113"/>
    <n v="100"/>
    <n v="100"/>
    <n v="16"/>
    <n v="1"/>
    <n v="2"/>
    <n v="1"/>
    <n v="12"/>
    <n v="0"/>
    <n v="0"/>
    <n v="0"/>
    <n v="1.8890272338915497"/>
    <n v="79.220700427192952"/>
    <n v="57.131783875360171"/>
  </r>
  <r>
    <x v="36"/>
    <s v="GE01"/>
    <n v="8.0938320159912109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37"/>
    <s v="GE01"/>
    <n v="2158.89306640625"/>
    <n v="99.06503696029273"/>
    <s v="Low Risk"/>
    <n v="100"/>
    <n v="100"/>
    <n v="100"/>
    <n v="99.631193841040599"/>
    <n v="100"/>
    <n v="92.125594238764847"/>
    <n v="18"/>
    <n v="0"/>
    <n v="0"/>
    <n v="0"/>
    <n v="1"/>
    <n v="0"/>
    <n v="17"/>
    <n v="0"/>
    <n v="5.472525173584214E-2"/>
    <n v="99.671648489584953"/>
    <n v="99.536799661103814"/>
  </r>
  <r>
    <x v="38"/>
    <s v="GE01"/>
    <n v="181.442626953125"/>
    <n v="59.103361325315632"/>
    <s v="High Risk"/>
    <n v="100"/>
    <n v="100"/>
    <n v="100"/>
    <n v="1.891941350046892"/>
    <n v="100"/>
    <n v="83.465847852968764"/>
    <n v="20"/>
    <n v="0"/>
    <n v="0"/>
    <n v="0"/>
    <n v="17"/>
    <n v="0"/>
    <n v="3"/>
    <n v="0"/>
    <n v="14.151343273716376"/>
    <n v="0"/>
    <n v="6.3064711668229734"/>
  </r>
  <r>
    <x v="39"/>
    <s v="GE01"/>
    <n v="267.58258056640625"/>
    <n v="58.207174886943037"/>
    <s v="High Risk"/>
    <n v="92.525671903729702"/>
    <n v="100"/>
    <n v="100"/>
    <n v="0"/>
    <n v="98.510202530985453"/>
    <n v="92.525671903729702"/>
    <n v="47"/>
    <n v="2"/>
    <n v="0"/>
    <n v="0"/>
    <n v="42"/>
    <n v="1"/>
    <n v="2"/>
    <n v="0.24829957816909068"/>
    <n v="15.072693246668109"/>
    <n v="0"/>
    <n v="0"/>
  </r>
  <r>
    <x v="40"/>
    <s v="GE01"/>
    <n v="370.50555419921875"/>
    <n v="83.170899031285288"/>
    <s v="Mild Risk"/>
    <n v="100"/>
    <n v="100"/>
    <n v="100"/>
    <n v="58.159200281762395"/>
    <n v="99.536094592901605"/>
    <n v="100"/>
    <n v="17"/>
    <n v="0"/>
    <n v="0"/>
    <n v="0"/>
    <n v="16"/>
    <n v="1"/>
    <n v="0"/>
    <n v="7.7317567849731553E-2"/>
    <n v="2.9475028923311504"/>
    <n v="58.734959507363897"/>
    <n v="56.815762088692225"/>
  </r>
  <r>
    <x v="41"/>
    <s v="GE01"/>
    <n v="779.08258056640625"/>
    <n v="65.624936023682579"/>
    <s v="Medium Risk"/>
    <n v="98.716439020786495"/>
    <n v="100"/>
    <n v="100"/>
    <n v="88.449998664263006"/>
    <n v="0"/>
    <n v="3.7329265589872023"/>
    <n v="139"/>
    <n v="1"/>
    <n v="0"/>
    <n v="0"/>
    <n v="17"/>
    <n v="46"/>
    <n v="75"/>
    <n v="5.5414982730605198"/>
    <n v="0.89354291816930542"/>
    <n v="92.851656654645552"/>
    <n v="78.179463353370437"/>
  </r>
  <r>
    <x v="42"/>
    <s v="GE01"/>
    <n v="10.850411415100098"/>
    <n v="90.783759603729507"/>
    <s v="Mild Risk"/>
    <n v="100"/>
    <n v="100"/>
    <n v="100"/>
    <n v="100"/>
    <n v="100"/>
    <n v="7.8375960372950715"/>
    <n v="1"/>
    <n v="0"/>
    <n v="0"/>
    <n v="0"/>
    <n v="0"/>
    <n v="0"/>
    <n v="1"/>
    <n v="0"/>
    <n v="0"/>
    <n v="100"/>
    <n v="100"/>
  </r>
  <r>
    <x v="43"/>
    <s v="GE01"/>
    <n v="98.890342712402344"/>
    <n v="79.286690237934593"/>
    <s v="Mild Risk"/>
    <n v="100"/>
    <n v="100"/>
    <n v="89.887789114977096"/>
    <n v="58.328936479859387"/>
    <n v="100"/>
    <n v="69.663367344931302"/>
    <n v="10"/>
    <n v="0"/>
    <n v="0"/>
    <n v="1"/>
    <n v="6"/>
    <n v="0"/>
    <n v="3"/>
    <n v="0"/>
    <n v="2.5790202117691625"/>
    <n v="66.472737247000879"/>
    <n v="39.326734689862597"/>
  </r>
  <r>
    <x v="44"/>
    <s v="GE01"/>
    <n v="698.74853515625"/>
    <n v="93.391923588453693"/>
    <s v="Mild Risk"/>
    <n v="98.568869987288934"/>
    <n v="100"/>
    <n v="100"/>
    <n v="90.635459034689518"/>
    <n v="100"/>
    <n v="72.808529758489826"/>
    <n v="31"/>
    <n v="1"/>
    <n v="0"/>
    <n v="0"/>
    <n v="11"/>
    <n v="0"/>
    <n v="19"/>
    <n v="0"/>
    <n v="0.82889498631499392"/>
    <n v="93.368840109480047"/>
    <n v="84.257569860178322"/>
  </r>
  <r>
    <x v="45"/>
    <s v="GE01"/>
    <n v="23.063716888427734"/>
    <n v="85.664185417998468"/>
    <s v="Mild Risk"/>
    <n v="100"/>
    <n v="100"/>
    <n v="56.641854179984669"/>
    <n v="100"/>
    <n v="100"/>
    <n v="0"/>
    <n v="4"/>
    <n v="0"/>
    <n v="0"/>
    <n v="1"/>
    <n v="0"/>
    <n v="0"/>
    <n v="3"/>
    <n v="0"/>
    <n v="0"/>
    <n v="100"/>
    <n v="100"/>
  </r>
  <r>
    <x v="46"/>
    <s v="GE01"/>
    <n v="49.762451171875"/>
    <n v="69.326874743961795"/>
    <s v="Medium Risk"/>
    <n v="100"/>
    <n v="100"/>
    <n v="100"/>
    <n v="28.341055140357994"/>
    <n v="100"/>
    <n v="79.904526878185919"/>
    <n v="5"/>
    <n v="0"/>
    <n v="0"/>
    <n v="0"/>
    <n v="4"/>
    <n v="0"/>
    <n v="1"/>
    <n v="0"/>
    <n v="3.9953258078542095"/>
    <n v="32.079461266478432"/>
    <n v="19.618107512743649"/>
  </r>
  <r>
    <x v="47"/>
    <s v="GE01"/>
    <n v="1216.0250244140625"/>
    <n v="89.476815688262121"/>
    <s v="Mild Risk"/>
    <n v="100"/>
    <n v="100"/>
    <n v="100"/>
    <n v="76.7758573368219"/>
    <n v="100"/>
    <n v="87.664727535333654"/>
    <n v="52"/>
    <n v="0"/>
    <n v="0"/>
    <n v="0"/>
    <n v="37"/>
    <n v="0"/>
    <n v="15"/>
    <n v="0"/>
    <n v="1.8306546804318189"/>
    <n v="79.862798515249992"/>
    <n v="69.572994587156359"/>
  </r>
  <r>
    <x v="48"/>
    <s v="GE01"/>
    <n v="1208.47900390625"/>
    <n v="98.025630854091631"/>
    <s v="Low Risk"/>
    <n v="99.172513550696678"/>
    <n v="98.345027101393356"/>
    <n v="99.172513550696678"/>
    <n v="98.639381877543599"/>
    <n v="95.331849863280894"/>
    <n v="98.345027101393356"/>
    <n v="10"/>
    <n v="1"/>
    <n v="2"/>
    <n v="1"/>
    <n v="3"/>
    <n v="1"/>
    <n v="2"/>
    <n v="0.66687859095987223"/>
    <n v="0.14663817097224102"/>
    <n v="99.120170974166555"/>
    <n v="97.517540652090034"/>
  </r>
  <r>
    <x v="49"/>
    <s v="GE01"/>
    <n v="5.8554258346557617"/>
    <n v="60"/>
    <s v="Medium Risk"/>
    <n v="100"/>
    <n v="100"/>
    <n v="100"/>
    <n v="0"/>
    <n v="100"/>
    <n v="100"/>
    <n v="1"/>
    <n v="0"/>
    <n v="0"/>
    <n v="0"/>
    <n v="1"/>
    <n v="0"/>
    <n v="0"/>
    <n v="0"/>
    <n v="6.8201148837457009"/>
    <n v="0"/>
    <n v="0"/>
  </r>
  <r>
    <x v="50"/>
    <s v="PG13"/>
    <n v="14.66502857208252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51"/>
    <s v="AJ01"/>
    <n v="456.1180419921875"/>
    <n v="63.303608251423313"/>
    <s v="Medium Risk"/>
    <n v="100"/>
    <n v="97.80758508119456"/>
    <n v="100"/>
    <n v="10.451435547363729"/>
    <n v="100"/>
    <n v="93.422755243583666"/>
    <n v="39"/>
    <n v="0"/>
    <n v="1"/>
    <n v="0"/>
    <n v="35"/>
    <n v="0"/>
    <n v="3"/>
    <n v="0"/>
    <n v="4.7520148432270783"/>
    <n v="4.959703135458426"/>
    <n v="23.265477841809442"/>
  </r>
  <r>
    <x v="52"/>
    <s v="PA01"/>
    <n v="30.672691345214844"/>
    <n v="65.086707723816772"/>
    <s v="Medium Risk"/>
    <n v="100"/>
    <n v="100"/>
    <n v="100"/>
    <n v="12.716769309541919"/>
    <n v="100"/>
    <n v="100"/>
    <n v="2"/>
    <n v="0"/>
    <n v="0"/>
    <n v="0"/>
    <n v="2"/>
    <n v="0"/>
    <n v="0"/>
    <n v="0"/>
    <n v="4.8372754475937434"/>
    <n v="3.2544910481251321"/>
    <n v="34.795418586181086"/>
  </r>
  <r>
    <x v="53"/>
    <s v="AJ01, AJ02, AJ03"/>
    <n v="338.732177734375"/>
    <n v="57.933470611850396"/>
    <s v="High Risk"/>
    <n v="100"/>
    <n v="100"/>
    <n v="100"/>
    <n v="0"/>
    <n v="100"/>
    <n v="79.334706118503988"/>
    <n v="96"/>
    <n v="0"/>
    <n v="0"/>
    <n v="0"/>
    <n v="89"/>
    <n v="0"/>
    <n v="7"/>
    <n v="0"/>
    <n v="33.509457928843403"/>
    <n v="0"/>
    <n v="0"/>
  </r>
  <r>
    <x v="54"/>
    <s v="PG13"/>
    <n v="3.5349748134613037"/>
    <n v="80"/>
    <s v="Mild Risk"/>
    <n v="100"/>
    <n v="100"/>
    <n v="0"/>
    <n v="100"/>
    <n v="100"/>
    <n v="0"/>
    <n v="3"/>
    <n v="0"/>
    <n v="0"/>
    <n v="1"/>
    <n v="0"/>
    <n v="0"/>
    <n v="2"/>
    <n v="0"/>
    <n v="0"/>
    <n v="100"/>
    <n v="100"/>
  </r>
  <r>
    <x v="55"/>
    <s v="HW02"/>
    <n v="1802.8927001953125"/>
    <n v="51.901902981570487"/>
    <s v="High Risk"/>
    <n v="100"/>
    <n v="100"/>
    <n v="27.893656685216641"/>
    <n v="0"/>
    <n v="100"/>
    <n v="91.1253731304882"/>
    <n v="388"/>
    <n v="0"/>
    <n v="0"/>
    <n v="130"/>
    <n v="242"/>
    <n v="0"/>
    <n v="16"/>
    <n v="0"/>
    <n v="18.071980677211648"/>
    <n v="0"/>
    <n v="0"/>
  </r>
  <r>
    <x v="56"/>
    <s v="AJ01, AJ02, AJ03"/>
    <n v="133.5078125"/>
    <n v="58.501960325355491"/>
    <s v="High Risk"/>
    <n v="100"/>
    <n v="100"/>
    <n v="100"/>
    <n v="0"/>
    <n v="100"/>
    <n v="85.019603253554919"/>
    <n v="47"/>
    <n v="0"/>
    <n v="0"/>
    <n v="0"/>
    <n v="45"/>
    <n v="0"/>
    <n v="2"/>
    <n v="0"/>
    <n v="42.558521174988293"/>
    <n v="0"/>
    <n v="0"/>
  </r>
  <r>
    <x v="57"/>
    <s v="AJ01, AJ02, AJ03"/>
    <n v="441.8463134765625"/>
    <n v="80.9181013881349"/>
    <s v="Mild Risk"/>
    <n v="97.736769619889458"/>
    <n v="100"/>
    <n v="97.736769619889458"/>
    <n v="54.558483850447764"/>
    <n v="100"/>
    <n v="95.47353923977893"/>
    <n v="22"/>
    <n v="1"/>
    <n v="0"/>
    <n v="1"/>
    <n v="18"/>
    <n v="0"/>
    <n v="2"/>
    <n v="0"/>
    <n v="3.1638163901862222"/>
    <n v="52.542754147206665"/>
    <n v="59.261853158010332"/>
  </r>
  <r>
    <x v="58"/>
    <s v="AJ01, AJ02, AJ03"/>
    <n v="486.89999389648438"/>
    <n v="58.973095078521808"/>
    <s v="High Risk"/>
    <n v="100"/>
    <n v="97.946190157043617"/>
    <n v="100"/>
    <n v="0"/>
    <n v="100"/>
    <n v="91.784760628174482"/>
    <n v="90"/>
    <n v="0"/>
    <n v="1"/>
    <n v="0"/>
    <n v="85"/>
    <n v="0"/>
    <n v="4"/>
    <n v="0"/>
    <n v="19.756385547892698"/>
    <n v="0"/>
    <n v="0"/>
  </r>
  <r>
    <x v="59"/>
    <s v="AJ01, AJ02, AJ03"/>
    <n v="101.27915954589844"/>
    <n v="66.917660160986983"/>
    <s v="Medium Risk"/>
    <n v="100"/>
    <n v="100"/>
    <n v="100"/>
    <n v="17.294150402467462"/>
    <n v="100"/>
    <n v="100"/>
    <n v="12"/>
    <n v="0"/>
    <n v="0"/>
    <n v="0"/>
    <n v="12"/>
    <n v="0"/>
    <n v="0"/>
    <n v="0"/>
    <n v="4.1830039363121063"/>
    <n v="24.70592914638209"/>
    <n v="0"/>
  </r>
  <r>
    <x v="60"/>
    <s v="AJ01, AJ02, AJ03"/>
    <n v="30.449810028076172"/>
    <n v="46.863629046250828"/>
    <s v="High Risk"/>
    <n v="100"/>
    <n v="100"/>
    <n v="34.31814523125415"/>
    <n v="0"/>
    <n v="100"/>
    <n v="34.31814523125415"/>
    <n v="9"/>
    <n v="0"/>
    <n v="0"/>
    <n v="2"/>
    <n v="5"/>
    <n v="0"/>
    <n v="2"/>
    <n v="0"/>
    <n v="6.7531579501229917"/>
    <n v="0"/>
    <n v="0"/>
  </r>
  <r>
    <x v="61"/>
    <s v="AJ01, AJ02, AJ03"/>
    <n v="156.84895324707031"/>
    <n v="59.362443944127065"/>
    <s v="High Risk"/>
    <n v="100"/>
    <n v="100"/>
    <n v="100"/>
    <n v="0"/>
    <n v="100"/>
    <n v="93.624439441270681"/>
    <n v="26"/>
    <n v="0"/>
    <n v="0"/>
    <n v="0"/>
    <n v="25"/>
    <n v="0"/>
    <n v="1"/>
    <n v="0"/>
    <n v="16.096506477659418"/>
    <n v="0"/>
    <n v="0"/>
  </r>
  <r>
    <x v="62"/>
    <s v="AJ01, AJ02, AJ03"/>
    <n v="9.1484756469726563"/>
    <n v="90"/>
    <s v="Mild Risk"/>
    <n v="100"/>
    <n v="100"/>
    <n v="100"/>
    <n v="100"/>
    <n v="100"/>
    <n v="0"/>
    <n v="4"/>
    <n v="0"/>
    <n v="0"/>
    <n v="0"/>
    <n v="0"/>
    <n v="0"/>
    <n v="4"/>
    <n v="0"/>
    <n v="0"/>
    <n v="100"/>
    <n v="100"/>
  </r>
  <r>
    <x v="63"/>
    <s v="AJ01, AJ02, AJ03"/>
    <n v="10.16627025604248"/>
    <n v="80"/>
    <s v="Mild Risk"/>
    <n v="100"/>
    <n v="100"/>
    <n v="100"/>
    <n v="100"/>
    <n v="0"/>
    <n v="100"/>
    <n v="3"/>
    <n v="0"/>
    <n v="0"/>
    <n v="0"/>
    <n v="0"/>
    <n v="3"/>
    <n v="0"/>
    <n v="10.221451107385695"/>
    <n v="0"/>
    <n v="100"/>
    <n v="100"/>
  </r>
  <r>
    <x v="64"/>
    <s v="AJ01, AJ02, AJ03"/>
    <n v="133.44194030761719"/>
    <n v="57.751831251041281"/>
    <s v="High Risk"/>
    <n v="100"/>
    <n v="100"/>
    <n v="100"/>
    <n v="0"/>
    <n v="100"/>
    <n v="77.518312510412798"/>
    <n v="17"/>
    <n v="0"/>
    <n v="0"/>
    <n v="0"/>
    <n v="14"/>
    <n v="0"/>
    <n v="3"/>
    <n v="0"/>
    <n v="6.6280444666482419"/>
    <n v="0"/>
    <n v="0"/>
  </r>
  <r>
    <x v="65"/>
    <s v="AJ01, AJ02, AJ03"/>
    <n v="276.38693237304688"/>
    <n v="59.638188393563311"/>
    <s v="High Risk"/>
    <n v="100"/>
    <n v="100"/>
    <n v="96.381883935633127"/>
    <n v="0"/>
    <n v="100"/>
    <n v="100"/>
    <n v="40"/>
    <n v="0"/>
    <n v="0"/>
    <n v="1"/>
    <n v="39"/>
    <n v="0"/>
    <n v="0"/>
    <n v="0"/>
    <n v="34.152799595700259"/>
    <n v="0"/>
    <n v="0"/>
  </r>
  <r>
    <x v="66"/>
    <s v="AJ01, AJ02, AJ03"/>
    <n v="64.537521362304688"/>
    <n v="83.480886385511781"/>
    <s v="Mild Risk"/>
    <n v="100"/>
    <n v="100"/>
    <n v="100"/>
    <n v="62.575931512855675"/>
    <n v="100"/>
    <n v="84.505137803695021"/>
    <n v="5"/>
    <n v="0"/>
    <n v="0"/>
    <n v="0"/>
    <n v="4"/>
    <n v="0"/>
    <n v="1"/>
    <n v="0"/>
    <n v="2.2416945061402789"/>
    <n v="73.099665926316646"/>
    <n v="38.020551214780077"/>
  </r>
  <r>
    <x v="67"/>
    <s v="AJ01, AJ02, AJ03"/>
    <n v="64.321762084960938"/>
    <n v="97.544636046031968"/>
    <s v="Low Risk"/>
    <n v="100"/>
    <n v="100"/>
    <n v="100"/>
    <n v="93.86159011507992"/>
    <n v="100"/>
    <n v="100"/>
    <n v="1"/>
    <n v="0"/>
    <n v="0"/>
    <n v="0"/>
    <n v="1"/>
    <n v="0"/>
    <n v="0"/>
    <n v="0"/>
    <n v="0.3008895010050669"/>
    <n v="97.893773492964527"/>
    <n v="84.453162233349175"/>
  </r>
  <r>
    <x v="68"/>
    <s v="AJ01, AJ02, AJ03"/>
    <n v="253.83439636230469"/>
    <n v="59.94489618486385"/>
    <s v="High Risk"/>
    <n v="96.060423589824794"/>
    <n v="100"/>
    <n v="96.060423589824794"/>
    <n v="2.8169227697910415"/>
    <n v="100"/>
    <n v="96.060423589824794"/>
    <n v="26"/>
    <n v="1"/>
    <n v="0"/>
    <n v="1"/>
    <n v="23"/>
    <n v="0"/>
    <n v="1"/>
    <n v="0"/>
    <n v="15.750043086111329"/>
    <n v="0"/>
    <n v="9.3897425659701383"/>
  </r>
  <r>
    <x v="69"/>
    <s v="AJ01, AJ02, AJ03"/>
    <n v="0.62030816078186035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70"/>
    <s v="AJ01, AJ02, AJ03"/>
    <n v="88.029808044433594"/>
    <n v="50.193650584408729"/>
    <s v="High Risk"/>
    <n v="77.280423024545414"/>
    <n v="100"/>
    <n v="88.640211512272714"/>
    <n v="0"/>
    <n v="79.367724141361904"/>
    <n v="77.280423024545414"/>
    <n v="21"/>
    <n v="2"/>
    <n v="0"/>
    <n v="1"/>
    <n v="14"/>
    <n v="2"/>
    <n v="2"/>
    <n v="1.8756614416943724"/>
    <n v="11.009272598956358"/>
    <n v="0"/>
    <n v="0"/>
  </r>
  <r>
    <x v="71"/>
    <s v="AJ01, AJ02, AJ03"/>
    <n v="76.446922302246094"/>
    <n v="51.46949432942008"/>
    <s v="High Risk"/>
    <n v="100"/>
    <n v="86.919028655642563"/>
    <n v="86.919028655642563"/>
    <n v="0"/>
    <n v="90.049900007993969"/>
    <n v="60.757085966927711"/>
    <n v="19"/>
    <n v="0"/>
    <n v="1"/>
    <n v="1"/>
    <n v="12"/>
    <n v="2"/>
    <n v="3"/>
    <n v="1.1055666657784478"/>
    <n v="10.081165006046376"/>
    <n v="0"/>
    <n v="0"/>
  </r>
  <r>
    <x v="72"/>
    <s v="AJ01, AJ02, AJ03"/>
    <n v="54.350288391113281"/>
    <n v="60"/>
    <s v="Medium Risk"/>
    <n v="100"/>
    <n v="100"/>
    <n v="100"/>
    <n v="0"/>
    <n v="100"/>
    <n v="100"/>
    <n v="7"/>
    <n v="0"/>
    <n v="0"/>
    <n v="0"/>
    <n v="7"/>
    <n v="0"/>
    <n v="0"/>
    <n v="0"/>
    <n v="6.9954263180568912"/>
    <n v="0"/>
    <n v="0"/>
  </r>
  <r>
    <x v="73"/>
    <s v="AJ01, AJ02, AJ03"/>
    <n v="136.83448791503906"/>
    <n v="57.076760354097566"/>
    <s v="High Risk"/>
    <n v="100"/>
    <n v="100"/>
    <n v="100"/>
    <n v="0"/>
    <n v="100"/>
    <n v="70.767603540975642"/>
    <n v="28"/>
    <n v="0"/>
    <n v="0"/>
    <n v="0"/>
    <n v="24"/>
    <n v="0"/>
    <n v="4"/>
    <n v="0"/>
    <n v="12.279504459673369"/>
    <n v="0"/>
    <n v="0"/>
  </r>
  <r>
    <x v="74"/>
    <s v="AJ01, AJ02, AJ03"/>
    <n v="16.857189178466797"/>
    <n v="90"/>
    <s v="Mild Risk"/>
    <n v="100"/>
    <n v="100"/>
    <n v="100"/>
    <n v="100"/>
    <n v="100"/>
    <n v="0"/>
    <n v="5"/>
    <n v="0"/>
    <n v="0"/>
    <n v="0"/>
    <n v="0"/>
    <n v="0"/>
    <n v="5"/>
    <n v="0"/>
    <n v="0"/>
    <n v="100"/>
    <n v="100"/>
  </r>
  <r>
    <x v="75"/>
    <s v="AJ01, AJ02, AJ03"/>
    <n v="1.7209427356719971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76"/>
    <s v="AJ01, AJ02, AJ03"/>
    <n v="126.79833221435547"/>
    <n v="58.613584608962213"/>
    <s v="High Risk"/>
    <n v="100"/>
    <n v="92.113460938039168"/>
    <n v="100"/>
    <n v="0"/>
    <n v="97.011192575791483"/>
    <n v="100"/>
    <n v="26"/>
    <n v="0"/>
    <n v="1"/>
    <n v="0"/>
    <n v="23"/>
    <n v="2"/>
    <n v="0"/>
    <n v="0.42697248917264563"/>
    <n v="11.702077731676562"/>
    <n v="0"/>
    <n v="0"/>
  </r>
  <r>
    <x v="77"/>
    <s v="AJ01, AJ02, AJ03"/>
    <n v="58.289707183837891"/>
    <n v="60"/>
    <s v="Medium Risk"/>
    <n v="100"/>
    <n v="100"/>
    <n v="100"/>
    <n v="0"/>
    <n v="100"/>
    <n v="100"/>
    <n v="11"/>
    <n v="0"/>
    <n v="0"/>
    <n v="0"/>
    <n v="11"/>
    <n v="0"/>
    <n v="0"/>
    <n v="0"/>
    <n v="11.665556140695433"/>
    <n v="0"/>
    <n v="0"/>
  </r>
  <r>
    <x v="78"/>
    <s v="AJ01, AJ02, AJ03"/>
    <n v="0.38622325658798218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79"/>
    <s v="AJ01, AJ02, AJ03"/>
    <n v="72.501579284667969"/>
    <n v="60"/>
    <s v="Medium Risk"/>
    <n v="100"/>
    <n v="100"/>
    <n v="100"/>
    <n v="0"/>
    <n v="100"/>
    <n v="100"/>
    <n v="10"/>
    <n v="0"/>
    <n v="0"/>
    <n v="0"/>
    <n v="10"/>
    <n v="0"/>
    <n v="0"/>
    <n v="0"/>
    <n v="9.692178262550053"/>
    <n v="0"/>
    <n v="0"/>
  </r>
  <r>
    <x v="80"/>
    <s v="AJ01, AJ02, AJ03"/>
    <n v="168.82040405273438"/>
    <n v="59.700351037117485"/>
    <s v="High Risk"/>
    <n v="100"/>
    <n v="100"/>
    <n v="100"/>
    <n v="0"/>
    <n v="98.501755185587442"/>
    <n v="100"/>
    <n v="33"/>
    <n v="0"/>
    <n v="0"/>
    <n v="0"/>
    <n v="32"/>
    <n v="1"/>
    <n v="0"/>
    <n v="0.24970746906875876"/>
    <n v="22.53863812244132"/>
    <n v="0"/>
    <n v="0"/>
  </r>
  <r>
    <x v="81"/>
    <s v="AJ01, AJ02, AJ03"/>
    <n v="29.510643005371094"/>
    <n v="50"/>
    <s v="High Risk"/>
    <n v="100"/>
    <n v="100"/>
    <n v="100"/>
    <n v="0"/>
    <n v="100"/>
    <n v="0"/>
    <n v="7"/>
    <n v="0"/>
    <n v="0"/>
    <n v="0"/>
    <n v="4"/>
    <n v="0"/>
    <n v="3"/>
    <n v="0"/>
    <n v="5.7455609867738495"/>
    <n v="0"/>
    <n v="0"/>
  </r>
  <r>
    <x v="82"/>
    <s v="AJ01, AJ02, AJ03"/>
    <n v="60.397029876708984"/>
    <n v="76.505138757278516"/>
    <s v="Mild Risk"/>
    <n v="100"/>
    <n v="100"/>
    <n v="100"/>
    <n v="41.262846893196297"/>
    <n v="100"/>
    <n v="100"/>
    <n v="4"/>
    <n v="0"/>
    <n v="0"/>
    <n v="0"/>
    <n v="4"/>
    <n v="0"/>
    <n v="0"/>
    <n v="0"/>
    <n v="3.4704130730798672"/>
    <n v="44.473390830722124"/>
    <n v="33.771577705636034"/>
  </r>
  <r>
    <x v="83"/>
    <s v="AJ01, AJ02, AJ03"/>
    <n v="16.526435852050781"/>
    <n v="90"/>
    <s v="Mild Risk"/>
    <n v="100"/>
    <n v="100"/>
    <n v="100"/>
    <n v="100"/>
    <n v="100"/>
    <n v="0"/>
    <n v="7"/>
    <n v="0"/>
    <n v="0"/>
    <n v="0"/>
    <n v="0"/>
    <n v="0"/>
    <n v="7"/>
    <n v="0"/>
    <n v="0"/>
    <n v="100"/>
    <n v="100"/>
  </r>
  <r>
    <x v="84"/>
    <s v="AJ01, AJ02, AJ03"/>
    <n v="7.9125223159790039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85"/>
    <s v="AJ01, AJ02, AJ03"/>
    <n v="8.0441865921020508"/>
    <n v="60"/>
    <s v="Medium Risk"/>
    <n v="100"/>
    <n v="100"/>
    <n v="100"/>
    <n v="0"/>
    <n v="100"/>
    <n v="100"/>
    <n v="2"/>
    <n v="0"/>
    <n v="0"/>
    <n v="0"/>
    <n v="2"/>
    <n v="0"/>
    <n v="0"/>
    <n v="0"/>
    <n v="6.8570181759421907"/>
    <n v="0"/>
    <n v="0"/>
  </r>
  <r>
    <x v="86"/>
    <s v="AJ01, AJ02, AJ03"/>
    <n v="173.75642395019531"/>
    <n v="59.223493960509174"/>
    <s v="High Risk"/>
    <n v="100"/>
    <n v="88.489634198656901"/>
    <n v="100"/>
    <n v="2.3751220767765759"/>
    <n v="100"/>
    <n v="94.244817099328458"/>
    <n v="19"/>
    <n v="0"/>
    <n v="2"/>
    <n v="0"/>
    <n v="16"/>
    <n v="0"/>
    <n v="1"/>
    <n v="0"/>
    <n v="12.989882325934829"/>
    <n v="0"/>
    <n v="7.9170735892552528"/>
  </r>
  <r>
    <x v="87"/>
    <s v="AJ01, AJ02, AJ03"/>
    <n v="100.691650390625"/>
    <n v="97.832027665137417"/>
    <s v="Low Risk"/>
    <n v="100"/>
    <n v="100"/>
    <n v="100"/>
    <n v="94.580069162843557"/>
    <n v="100"/>
    <n v="100"/>
    <n v="1"/>
    <n v="0"/>
    <n v="0"/>
    <n v="0"/>
    <n v="1"/>
    <n v="0"/>
    <n v="0"/>
    <n v="0"/>
    <n v="0.49806894297831406"/>
    <n v="96.513517399151795"/>
    <n v="90.068689944791032"/>
  </r>
  <r>
    <x v="88"/>
    <s v="AJ01, AJ02, AJ03"/>
    <n v="7.8060488700866699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89"/>
    <s v="AJ01, AJ02, AJ03"/>
    <n v="23.437034606933594"/>
    <n v="90"/>
    <s v="Mild Risk"/>
    <n v="100"/>
    <n v="100"/>
    <n v="100"/>
    <n v="100"/>
    <n v="100"/>
    <n v="0"/>
    <n v="5"/>
    <n v="0"/>
    <n v="0"/>
    <n v="0"/>
    <n v="0"/>
    <n v="0"/>
    <n v="5"/>
    <n v="0"/>
    <n v="0"/>
    <n v="100"/>
    <n v="100"/>
  </r>
  <r>
    <x v="90"/>
    <s v="AJ01, AJ02, AJ03"/>
    <n v="35.976417541503906"/>
    <n v="84.853989391185578"/>
    <s v="Mild Risk"/>
    <n v="100"/>
    <n v="100"/>
    <n v="100"/>
    <n v="88.857612836366698"/>
    <n v="96.55472128319451"/>
    <n v="0"/>
    <n v="6"/>
    <n v="0"/>
    <n v="0"/>
    <n v="0"/>
    <n v="1"/>
    <n v="1"/>
    <n v="4"/>
    <n v="0.49218267382935554"/>
    <n v="0.57216149991273457"/>
    <n v="95.994869500610861"/>
    <n v="72.204013953130328"/>
  </r>
  <r>
    <x v="91"/>
    <s v="AJ01, AJ02, AJ03"/>
    <n v="1.1554123163223267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92"/>
    <s v="AJ01, AJ02, AJ03"/>
    <n v="31.630800247192383"/>
    <n v="90"/>
    <s v="Mild Risk"/>
    <n v="100"/>
    <n v="100"/>
    <n v="100"/>
    <n v="100"/>
    <n v="100"/>
    <n v="0"/>
    <n v="16"/>
    <n v="0"/>
    <n v="0"/>
    <n v="0"/>
    <n v="0"/>
    <n v="0"/>
    <n v="16"/>
    <n v="0"/>
    <n v="0"/>
    <n v="100"/>
    <n v="100"/>
  </r>
  <r>
    <x v="93"/>
    <s v="AJ01, AJ02, AJ03"/>
    <n v="8.9345436096191406"/>
    <n v="90"/>
    <s v="Mild Risk"/>
    <n v="100"/>
    <n v="100"/>
    <n v="100"/>
    <n v="100"/>
    <n v="100"/>
    <n v="0"/>
    <n v="2"/>
    <n v="0"/>
    <n v="0"/>
    <n v="0"/>
    <n v="0"/>
    <n v="0"/>
    <n v="2"/>
    <n v="0"/>
    <n v="0"/>
    <n v="100"/>
    <n v="100"/>
  </r>
  <r>
    <x v="94"/>
    <s v="AJ01, AJ02, AJ03"/>
    <n v="0.11607499420642853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95"/>
    <s v="AJ01, AJ02, AJ03"/>
    <n v="220.04154968261719"/>
    <n v="55.000944132657608"/>
    <s v="High Risk"/>
    <n v="95.455403756961459"/>
    <n v="100"/>
    <n v="100"/>
    <n v="0"/>
    <n v="100"/>
    <n v="54.554037569614614"/>
    <n v="43"/>
    <n v="1"/>
    <n v="0"/>
    <n v="0"/>
    <n v="32"/>
    <n v="0"/>
    <n v="10"/>
    <n v="0"/>
    <n v="11.023251529075367"/>
    <n v="0"/>
    <n v="0"/>
  </r>
  <r>
    <x v="96"/>
    <s v="AJ01, AJ02, AJ03"/>
    <n v="0.56347358226776123"/>
    <n v="90"/>
    <s v="Mild Risk"/>
    <n v="100"/>
    <n v="100"/>
    <n v="100"/>
    <n v="100"/>
    <n v="100"/>
    <n v="0"/>
    <n v="4"/>
    <n v="0"/>
    <n v="0"/>
    <n v="0"/>
    <n v="0"/>
    <n v="0"/>
    <n v="4"/>
    <n v="0"/>
    <n v="0"/>
    <n v="100"/>
    <n v="100"/>
  </r>
  <r>
    <x v="97"/>
    <s v="AJ01, AJ02, AJ03"/>
    <n v="2.217066241428256E-3"/>
    <n v="90"/>
    <s v="Mild Risk"/>
    <n v="100"/>
    <n v="100"/>
    <n v="100"/>
    <n v="100"/>
    <n v="100"/>
    <n v="0"/>
    <n v="8"/>
    <n v="0"/>
    <n v="0"/>
    <n v="0"/>
    <n v="0"/>
    <n v="0"/>
    <n v="8"/>
    <n v="0"/>
    <n v="0"/>
    <n v="100"/>
    <n v="100"/>
  </r>
  <r>
    <x v="98"/>
    <s v="AJ01, AJ02, AJ03"/>
    <n v="7.7445464134216309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99"/>
    <s v="AJ01, AJ02, AJ03"/>
    <n v="14.223285675048828"/>
    <n v="90"/>
    <s v="Mild Risk"/>
    <n v="100"/>
    <n v="100"/>
    <n v="100"/>
    <n v="100"/>
    <n v="100"/>
    <n v="0"/>
    <n v="22"/>
    <n v="0"/>
    <n v="0"/>
    <n v="0"/>
    <n v="0"/>
    <n v="0"/>
    <n v="22"/>
    <n v="0"/>
    <n v="0"/>
    <n v="100"/>
    <n v="100"/>
  </r>
  <r>
    <x v="100"/>
    <s v="AJ01, AJ02, AJ03"/>
    <n v="1.0295120477676392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01"/>
    <s v="AJ01, AJ02, AJ03"/>
    <n v="2.3844296932220459"/>
    <n v="80"/>
    <s v="Mild Risk"/>
    <n v="100"/>
    <n v="100"/>
    <n v="100"/>
    <n v="100"/>
    <n v="0"/>
    <n v="100"/>
    <n v="1"/>
    <n v="0"/>
    <n v="0"/>
    <n v="0"/>
    <n v="0"/>
    <n v="1"/>
    <n v="0"/>
    <n v="9.2854757208337588"/>
    <n v="0"/>
    <n v="100"/>
    <n v="100"/>
  </r>
  <r>
    <x v="102"/>
    <s v="AJ01, AJ02, AJ03"/>
    <n v="2.6553061008453369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03"/>
    <s v="AJ01, AJ02, AJ03"/>
    <n v="10.650228500366211"/>
    <n v="90"/>
    <s v="Mild Risk"/>
    <n v="100"/>
    <n v="100"/>
    <n v="100"/>
    <n v="100"/>
    <n v="100"/>
    <n v="0"/>
    <n v="2"/>
    <n v="0"/>
    <n v="0"/>
    <n v="0"/>
    <n v="0"/>
    <n v="0"/>
    <n v="2"/>
    <n v="0"/>
    <n v="0"/>
    <n v="100"/>
    <n v="100"/>
  </r>
  <r>
    <x v="104"/>
    <s v="AJ01, AJ02, AJ03"/>
    <n v="144.41914367675781"/>
    <n v="58.615142044827209"/>
    <s v="High Risk"/>
    <n v="100"/>
    <n v="100"/>
    <n v="100"/>
    <n v="0"/>
    <n v="100"/>
    <n v="86.15142044827212"/>
    <n v="36"/>
    <n v="0"/>
    <n v="0"/>
    <n v="0"/>
    <n v="34"/>
    <n v="0"/>
    <n v="2"/>
    <n v="0"/>
    <n v="17.04735899984923"/>
    <n v="0"/>
    <n v="0"/>
  </r>
  <r>
    <x v="105"/>
    <s v="AJ01, AJ02, AJ03"/>
    <n v="5.9587259292602539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06"/>
    <s v="AJ01, AJ02, AJ03"/>
    <n v="15.5692138671875"/>
    <n v="79.567922956620507"/>
    <s v="Mild Risk"/>
    <n v="100"/>
    <n v="100"/>
    <n v="100"/>
    <n v="73.919807391551274"/>
    <n v="100"/>
    <n v="0"/>
    <n v="4"/>
    <n v="0"/>
    <n v="0"/>
    <n v="0"/>
    <n v="1"/>
    <n v="0"/>
    <n v="3"/>
    <n v="0"/>
    <n v="1.0811741248539708"/>
    <n v="90.269432876314255"/>
    <n v="35.770681260437655"/>
  </r>
  <r>
    <x v="107"/>
    <s v="AJ01, AJ02, AJ03"/>
    <n v="0.48381257057189941"/>
    <n v="90"/>
    <s v="Mild Risk"/>
    <n v="100"/>
    <n v="100"/>
    <n v="100"/>
    <n v="100"/>
    <n v="100"/>
    <n v="0"/>
    <n v="1"/>
    <n v="0"/>
    <n v="0"/>
    <n v="0"/>
    <n v="0"/>
    <n v="0"/>
    <n v="1"/>
    <n v="0"/>
    <n v="0"/>
    <n v="100"/>
    <n v="100"/>
  </r>
  <r>
    <x v="108"/>
    <s v="PC01"/>
    <n v="296.44338989257813"/>
    <n v="68.570806091751194"/>
    <s v="Medium Risk"/>
    <n v="100"/>
    <n v="93.253349313254247"/>
    <n v="100"/>
    <n v="25.643671908594087"/>
    <n v="100"/>
    <n v="89.880023969881378"/>
    <n v="20"/>
    <n v="0"/>
    <n v="2"/>
    <n v="0"/>
    <n v="15"/>
    <n v="0"/>
    <n v="3"/>
    <n v="0"/>
    <n v="4.4493506801675169"/>
    <n v="15.462337076817178"/>
    <n v="49.400119849406884"/>
  </r>
  <r>
    <x v="109"/>
    <s v="AJ01, AJ02, AJ03"/>
    <n v="54.325725555419922"/>
    <n v="60"/>
    <s v="Medium Risk"/>
    <n v="100"/>
    <n v="100"/>
    <n v="100"/>
    <n v="0"/>
    <n v="100"/>
    <n v="100"/>
    <n v="10"/>
    <n v="0"/>
    <n v="0"/>
    <n v="0"/>
    <n v="10"/>
    <n v="0"/>
    <n v="0"/>
    <n v="0"/>
    <n v="13.01728745749206"/>
    <n v="0"/>
    <n v="0"/>
  </r>
  <r>
    <x v="110"/>
    <s v="AJ01, AJ02, AJ03"/>
    <n v="45.531230926513672"/>
    <n v="57.803705325661028"/>
    <s v="High Risk"/>
    <n v="100"/>
    <n v="100"/>
    <n v="100"/>
    <n v="0"/>
    <n v="100"/>
    <n v="78.03705325661025"/>
    <n v="9"/>
    <n v="0"/>
    <n v="0"/>
    <n v="0"/>
    <n v="8"/>
    <n v="0"/>
    <n v="1"/>
    <n v="0"/>
    <n v="12.114089668013015"/>
    <n v="0"/>
    <n v="0"/>
  </r>
  <r>
    <x v="111"/>
    <s v="AJ01, AJ02, AJ03"/>
    <n v="1.7210638523101807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12"/>
    <s v="AJ01, AJ02, AJ03"/>
    <n v="25.246158599853516"/>
    <n v="60"/>
    <s v="Medium Risk"/>
    <n v="100"/>
    <n v="100"/>
    <n v="100"/>
    <n v="0"/>
    <n v="100"/>
    <n v="100"/>
    <n v="4"/>
    <n v="0"/>
    <n v="0"/>
    <n v="0"/>
    <n v="4"/>
    <n v="0"/>
    <n v="0"/>
    <n v="0"/>
    <n v="18.69258479246929"/>
    <n v="0"/>
    <n v="0"/>
  </r>
  <r>
    <x v="113"/>
    <s v="State of West Virginia"/>
    <n v="1.2820379734039307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14"/>
    <s v="AT01"/>
    <n v="525.8260498046875"/>
    <n v="62.453116573694615"/>
    <s v="Medium Risk"/>
    <n v="98.098230393166261"/>
    <n v="100"/>
    <n v="100"/>
    <n v="6.6082338359449766"/>
    <n v="100"/>
    <n v="100"/>
    <n v="42"/>
    <n v="1"/>
    <n v="0"/>
    <n v="0"/>
    <n v="41"/>
    <n v="0"/>
    <n v="0"/>
    <n v="0"/>
    <n v="5.1748019821862323"/>
    <n v="0"/>
    <n v="22.027446119816588"/>
  </r>
  <r>
    <x v="115"/>
    <s v="PC01"/>
    <n v="394.35836791992188"/>
    <n v="62.719101462700053"/>
    <s v="Medium Risk"/>
    <n v="97.46423537232242"/>
    <n v="100"/>
    <n v="97.46423537232242"/>
    <n v="8.6995771275083005"/>
    <n v="100"/>
    <n v="97.46423537232242"/>
    <n v="31"/>
    <n v="1"/>
    <n v="0"/>
    <n v="1"/>
    <n v="28"/>
    <n v="0"/>
    <n v="1"/>
    <n v="0"/>
    <n v="5.2087596784946371"/>
    <n v="0"/>
    <n v="28.998590425027672"/>
  </r>
  <r>
    <x v="116"/>
    <s v="AJ01, AJ02, AJ03"/>
    <n v="243.2969970703125"/>
    <n v="89.461679873866657"/>
    <s v="Mild Risk"/>
    <n v="95.889797194204576"/>
    <n v="100"/>
    <n v="95.889797194204576"/>
    <n v="81.874605296257471"/>
    <n v="100"/>
    <n v="75.33878316522744"/>
    <n v="15"/>
    <n v="1"/>
    <n v="0"/>
    <n v="1"/>
    <n v="7"/>
    <n v="0"/>
    <n v="6"/>
    <n v="0"/>
    <n v="1.3562812587960196"/>
    <n v="86.437187412039805"/>
    <n v="71.228580359432016"/>
  </r>
  <r>
    <x v="117"/>
    <s v="AJ01, AJ02, AJ03"/>
    <n v="363.80422973632813"/>
    <n v="58.463691031526608"/>
    <s v="High Risk"/>
    <n v="100"/>
    <n v="100"/>
    <n v="100"/>
    <n v="0"/>
    <n v="99.19028290359384"/>
    <n v="86.256344508078385"/>
    <n v="113"/>
    <n v="0"/>
    <n v="0"/>
    <n v="0"/>
    <n v="107"/>
    <n v="1"/>
    <n v="5"/>
    <n v="0.13495284940102609"/>
    <n v="25.976249161468406"/>
    <n v="0"/>
    <n v="0"/>
  </r>
  <r>
    <x v="118"/>
    <s v="AJ01, AJ02, AJ03"/>
    <n v="77.48065185546875"/>
    <n v="79.853811610190448"/>
    <s v="Mild Risk"/>
    <n v="100"/>
    <n v="100"/>
    <n v="87.093552053932314"/>
    <n v="52.861141011993048"/>
    <n v="100"/>
    <n v="100"/>
    <n v="7"/>
    <n v="0"/>
    <n v="0"/>
    <n v="1"/>
    <n v="6"/>
    <n v="0"/>
    <n v="0"/>
    <n v="0"/>
    <n v="2.6271706247346276"/>
    <n v="65.846781878449832"/>
    <n v="22.561312323593896"/>
  </r>
  <r>
    <x v="119"/>
    <s v="AJ01, AJ02, AJ03"/>
    <n v="0.13752764463424683"/>
    <n v="90"/>
    <s v="Mild Risk"/>
    <n v="100"/>
    <n v="100"/>
    <n v="100"/>
    <n v="100"/>
    <n v="100"/>
    <n v="0"/>
    <n v="4"/>
    <n v="0"/>
    <n v="0"/>
    <n v="0"/>
    <n v="0"/>
    <n v="0"/>
    <n v="4"/>
    <n v="0"/>
    <n v="0"/>
    <n v="100"/>
    <n v="100"/>
  </r>
  <r>
    <x v="120"/>
    <s v="AJ01, AJ02, AJ03"/>
    <n v="11.321236610412598"/>
    <n v="90"/>
    <s v="Mild Risk"/>
    <n v="100"/>
    <n v="100"/>
    <n v="100"/>
    <n v="100"/>
    <n v="100"/>
    <n v="0"/>
    <n v="10"/>
    <n v="0"/>
    <n v="0"/>
    <n v="0"/>
    <n v="0"/>
    <n v="0"/>
    <n v="10"/>
    <n v="0"/>
    <n v="0"/>
    <n v="100"/>
    <n v="100"/>
  </r>
  <r>
    <x v="121"/>
    <s v="PS99"/>
    <n v="645.38372802734375"/>
    <n v="95.996680053947586"/>
    <s v="Low Risk"/>
    <n v="100"/>
    <n v="100"/>
    <n v="100"/>
    <n v="90.766433023670302"/>
    <n v="100"/>
    <n v="96.90106844479466"/>
    <n v="10"/>
    <n v="0"/>
    <n v="0"/>
    <n v="0"/>
    <n v="8"/>
    <n v="0"/>
    <n v="2"/>
    <n v="0"/>
    <n v="0.98479448394344338"/>
    <n v="92.121644128452459"/>
    <n v="87.604273779178612"/>
  </r>
  <r>
    <x v="122"/>
    <s v="CL13"/>
    <n v="29.562881469726563"/>
    <n v="78.616917736639152"/>
    <s v="Mild Risk"/>
    <n v="66.173798010047307"/>
    <n v="100"/>
    <n v="100"/>
    <n v="100"/>
    <n v="59.997689678172094"/>
    <n v="0"/>
    <n v="7"/>
    <n v="1"/>
    <n v="0"/>
    <n v="0"/>
    <n v="0"/>
    <n v="3"/>
    <n v="3"/>
    <n v="2.8573078801305645"/>
    <n v="0"/>
    <n v="100"/>
    <n v="100"/>
  </r>
  <r>
    <x v="123"/>
    <s v="CL13"/>
    <n v="13.030267715454102"/>
    <n v="54.651121192023027"/>
    <s v="High Risk"/>
    <n v="23.255605960115133"/>
    <n v="100"/>
    <n v="23.255605960115133"/>
    <n v="100"/>
    <n v="0"/>
    <n v="0"/>
    <n v="10"/>
    <n v="1"/>
    <n v="0"/>
    <n v="1"/>
    <n v="0"/>
    <n v="5"/>
    <n v="3"/>
    <n v="13.497430987381751"/>
    <n v="0"/>
    <n v="100"/>
    <n v="100"/>
  </r>
  <r>
    <x v="124"/>
    <s v="CL13"/>
    <n v="399.50003051757813"/>
    <n v="66.281757509863596"/>
    <s v="Medium Risk"/>
    <n v="97.496871280073663"/>
    <n v="100"/>
    <n v="87.484356400368284"/>
    <n v="36.355205714051309"/>
    <n v="100"/>
    <n v="32.415524561988761"/>
    <n v="64"/>
    <n v="1"/>
    <n v="0"/>
    <n v="5"/>
    <n v="31"/>
    <n v="0"/>
    <n v="27"/>
    <n v="0"/>
    <n v="3.6040801063065815"/>
    <n v="42.334718299094696"/>
    <n v="22.403009682283397"/>
  </r>
  <r>
    <x v="125"/>
    <s v="CL13"/>
    <n v="197.28536987304688"/>
    <n v="75.728563495036923"/>
    <s v="Mild Risk"/>
    <n v="100"/>
    <n v="64.518402938319753"/>
    <n v="64.518402938319753"/>
    <n v="82.062207268432431"/>
    <n v="100"/>
    <n v="0"/>
    <n v="47"/>
    <n v="0"/>
    <n v="7"/>
    <n v="7"/>
    <n v="7"/>
    <n v="0"/>
    <n v="26"/>
    <n v="0"/>
    <n v="1.1576688274703939"/>
    <n v="89.580980552766448"/>
    <n v="64.518402938319753"/>
  </r>
  <r>
    <x v="126"/>
    <s v="CL13"/>
    <n v="199.30569458007813"/>
    <n v="88.99651637941713"/>
    <s v="Mild Risk"/>
    <n v="100"/>
    <n v="100"/>
    <n v="89.965163794171332"/>
    <n v="100"/>
    <n v="100"/>
    <n v="0"/>
    <n v="84"/>
    <n v="0"/>
    <n v="0"/>
    <n v="2"/>
    <n v="0"/>
    <n v="0"/>
    <n v="82"/>
    <n v="0"/>
    <n v="0"/>
    <n v="100"/>
    <n v="100"/>
  </r>
  <r>
    <x v="127"/>
    <s v="CL13"/>
    <n v="208.26420593261719"/>
    <n v="83.902964778303271"/>
    <s v="Mild Risk"/>
    <n v="100"/>
    <n v="95.19840677603743"/>
    <n v="100"/>
    <n v="60.957810251748811"/>
    <n v="100"/>
    <n v="100"/>
    <n v="12"/>
    <n v="0"/>
    <n v="1"/>
    <n v="0"/>
    <n v="11"/>
    <n v="0"/>
    <n v="0"/>
    <n v="0"/>
    <n v="2.5491134185906263"/>
    <n v="66.861525558321858"/>
    <n v="47.182474536411725"/>
  </r>
  <r>
    <x v="128"/>
    <s v="CL13"/>
    <n v="88.515205383300781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29"/>
    <s v="CL13"/>
    <n v="141.59500122070313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30"/>
    <s v="AJ01, AJ02, AJ03"/>
    <n v="3.9525399208068848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31"/>
    <s v="CL13"/>
    <n v="49.568260192871094"/>
    <n v="46.95828096951044"/>
    <s v="High Risk"/>
    <n v="100"/>
    <n v="100"/>
    <n v="100"/>
    <n v="22.439252450088198"/>
    <n v="0"/>
    <n v="79.825799894751597"/>
    <n v="26"/>
    <n v="0"/>
    <n v="0"/>
    <n v="0"/>
    <n v="4"/>
    <n v="21"/>
    <n v="1"/>
    <n v="19.908062338204445"/>
    <n v="4.2342624939375968"/>
    <n v="23.783275109123252"/>
    <n v="19.303199579006403"/>
  </r>
  <r>
    <x v="132"/>
    <s v="WM01"/>
    <n v="1.3794735670089722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33"/>
    <s v="WM01"/>
    <n v="364.75921630859375"/>
    <n v="62.130475560199891"/>
    <s v="Medium Risk"/>
    <n v="100"/>
    <n v="100"/>
    <n v="100"/>
    <n v="5.32618890049973"/>
    <n v="100"/>
    <n v="100"/>
    <n v="30"/>
    <n v="0"/>
    <n v="0"/>
    <n v="0"/>
    <n v="30"/>
    <n v="0"/>
    <n v="0"/>
    <n v="0"/>
    <n v="20.036657817698995"/>
    <n v="0"/>
    <n v="17.753963001665767"/>
  </r>
  <r>
    <x v="134"/>
    <s v="CO14"/>
    <n v="1379.066650390625"/>
    <n v="64.763221417055419"/>
    <s v="Medium Risk"/>
    <n v="95.649231312858973"/>
    <n v="100"/>
    <n v="98.549743770952986"/>
    <n v="14.989848029363438"/>
    <n v="100"/>
    <n v="93.473846969288445"/>
    <n v="86"/>
    <n v="6"/>
    <n v="0"/>
    <n v="2"/>
    <n v="69"/>
    <n v="0"/>
    <n v="9"/>
    <n v="0"/>
    <n v="5.4078678569082879"/>
    <n v="0"/>
    <n v="49.966160097878131"/>
  </r>
  <r>
    <x v="135"/>
    <s v="JS12"/>
    <n v="31.469867706298828"/>
    <n v="38.103723654749899"/>
    <s v="High Risk"/>
    <n v="100"/>
    <n v="100"/>
    <n v="68.223571534117198"/>
    <n v="3.203416253345452"/>
    <n v="0"/>
    <n v="100"/>
    <n v="8"/>
    <n v="0"/>
    <n v="0"/>
    <n v="1"/>
    <n v="4"/>
    <n v="3"/>
    <n v="0"/>
    <n v="10.382475768327746"/>
    <n v="4.7711845533324677"/>
    <n v="4.5763089333506457"/>
    <n v="0"/>
  </r>
  <r>
    <x v="136"/>
    <s v="AJ01, AJ02, AJ03"/>
    <n v="7.8209395408630371"/>
    <n v="90"/>
    <s v="Mild Risk"/>
    <n v="100"/>
    <n v="100"/>
    <n v="100"/>
    <n v="100"/>
    <n v="100"/>
    <n v="0"/>
    <n v="2"/>
    <n v="0"/>
    <n v="0"/>
    <n v="0"/>
    <n v="0"/>
    <n v="0"/>
    <n v="2"/>
    <n v="0"/>
    <n v="0"/>
    <n v="100"/>
    <n v="100"/>
  </r>
  <r>
    <x v="137"/>
    <s v="AJ01, AJ02, AJ03"/>
    <n v="57.291572570800781"/>
    <n v="53.018170351220839"/>
    <s v="High Risk"/>
    <n v="100"/>
    <n v="100"/>
    <n v="100"/>
    <n v="0"/>
    <n v="100"/>
    <n v="30.181703512208358"/>
    <n v="13"/>
    <n v="0"/>
    <n v="0"/>
    <n v="0"/>
    <n v="9"/>
    <n v="0"/>
    <n v="4"/>
    <n v="0"/>
    <n v="7.1906309838133158"/>
    <n v="0"/>
    <n v="0"/>
  </r>
  <r>
    <x v="138"/>
    <s v="GE01"/>
    <n v="8.4840621948242188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39"/>
    <s v="GE01"/>
    <n v="12.099512100219727"/>
    <n v="60"/>
    <s v="Medium Risk"/>
    <n v="100"/>
    <n v="100"/>
    <n v="100"/>
    <n v="0"/>
    <n v="100"/>
    <n v="100"/>
    <n v="3"/>
    <n v="0"/>
    <n v="0"/>
    <n v="0"/>
    <n v="3"/>
    <n v="0"/>
    <n v="0"/>
    <n v="0"/>
    <n v="5.8052200877447282"/>
    <n v="0"/>
    <n v="0"/>
  </r>
  <r>
    <x v="140"/>
    <s v="JS12"/>
    <n v="70.128921508789063"/>
    <n v="61.733194458013102"/>
    <s v="Medium Risk"/>
    <n v="100"/>
    <n v="100"/>
    <n v="100"/>
    <n v="4.3329861450327467"/>
    <n v="100"/>
    <n v="100"/>
    <n v="6"/>
    <n v="0"/>
    <n v="0"/>
    <n v="0"/>
    <n v="6"/>
    <n v="0"/>
    <n v="0"/>
    <n v="0"/>
    <n v="5.9621506095885328"/>
    <n v="0"/>
    <n v="14.443287150109157"/>
  </r>
  <r>
    <x v="141"/>
    <s v="CL09"/>
    <n v="58.609355926513672"/>
    <n v="73.316885619852158"/>
    <s v="Medium Risk"/>
    <n v="100"/>
    <n v="82.937877678542776"/>
    <n v="100"/>
    <n v="100"/>
    <n v="25.115489259989417"/>
    <n v="0"/>
    <n v="33"/>
    <n v="0"/>
    <n v="1"/>
    <n v="0"/>
    <n v="0"/>
    <n v="10"/>
    <n v="22"/>
    <n v="4.1602505966672547"/>
    <n v="0"/>
    <n v="100"/>
    <n v="100"/>
  </r>
  <r>
    <x v="142"/>
    <s v="CL09"/>
    <n v="230.42109680175781"/>
    <n v="97.282458625995702"/>
    <s v="Low Risk"/>
    <n v="100"/>
    <n v="100"/>
    <n v="100"/>
    <n v="95.376086761177845"/>
    <n v="100"/>
    <n v="91.320239215245579"/>
    <n v="4"/>
    <n v="0"/>
    <n v="0"/>
    <n v="0"/>
    <n v="2"/>
    <n v="0"/>
    <n v="2"/>
    <n v="0"/>
    <n v="0.41224183742772025"/>
    <n v="97.114307138005955"/>
    <n v="91.320239215245579"/>
  </r>
  <r>
    <x v="143"/>
    <s v="CL09"/>
    <n v="578.38690185546875"/>
    <n v="91.594864646938362"/>
    <s v="Mild Risk"/>
    <n v="100"/>
    <n v="100"/>
    <n v="100"/>
    <n v="89.360840517666674"/>
    <n v="100"/>
    <n v="58.505284398716753"/>
    <n v="35"/>
    <n v="0"/>
    <n v="0"/>
    <n v="0"/>
    <n v="11"/>
    <n v="0"/>
    <n v="24"/>
    <n v="0"/>
    <n v="0.88100644413515794"/>
    <n v="92.951948446918735"/>
    <n v="80.981588682745183"/>
  </r>
  <r>
    <x v="144"/>
    <s v="CL09"/>
    <n v="92.256927490234375"/>
    <n v="94.131883486805648"/>
    <s v="Mild Risk"/>
    <n v="100"/>
    <n v="100"/>
    <n v="89.160705572967927"/>
    <n v="90.749355930530157"/>
    <n v="100"/>
    <n v="89.160705572967927"/>
    <n v="4"/>
    <n v="0"/>
    <n v="0"/>
    <n v="1"/>
    <n v="2"/>
    <n v="0"/>
    <n v="1"/>
    <n v="0"/>
    <n v="0.56062600270420015"/>
    <n v="96.075617981070593"/>
    <n v="78.321411145935841"/>
  </r>
  <r>
    <x v="145"/>
    <s v="CL09"/>
    <n v="5.0025758743286133"/>
    <n v="90"/>
    <s v="Mild Risk"/>
    <n v="100"/>
    <n v="100"/>
    <n v="100"/>
    <n v="100"/>
    <n v="100"/>
    <n v="0"/>
    <n v="1"/>
    <n v="0"/>
    <n v="0"/>
    <n v="0"/>
    <n v="0"/>
    <n v="0"/>
    <n v="1"/>
    <n v="0"/>
    <n v="0"/>
    <n v="100"/>
    <n v="100"/>
  </r>
  <r>
    <x v="146"/>
    <s v="CL09"/>
    <n v="118.08313751220703"/>
    <n v="55.320188467786537"/>
    <s v="High Risk"/>
    <n v="100"/>
    <n v="74.594170995076496"/>
    <n v="66.125561326768661"/>
    <n v="78.120538089005038"/>
    <n v="0"/>
    <n v="0"/>
    <n v="151"/>
    <n v="0"/>
    <n v="3"/>
    <n v="4"/>
    <n v="3"/>
    <n v="32"/>
    <n v="109"/>
    <n v="24.000154612601747"/>
    <n v="1.8516510661711567"/>
    <n v="79.631838272117278"/>
    <n v="74.594170995076496"/>
  </r>
  <r>
    <x v="147"/>
    <s v="CL09"/>
    <n v="91.50909423828125"/>
    <n v="76.296189725435795"/>
    <s v="Mild Risk"/>
    <n v="100"/>
    <n v="78.144248758574918"/>
    <n v="0"/>
    <n v="100"/>
    <n v="92.408824247891488"/>
    <n v="0"/>
    <n v="92"/>
    <n v="0"/>
    <n v="2"/>
    <n v="13"/>
    <n v="0"/>
    <n v="3"/>
    <n v="74"/>
    <n v="0.94889696901356313"/>
    <n v="0"/>
    <n v="100"/>
    <n v="100"/>
  </r>
  <r>
    <x v="148"/>
    <s v="CL09"/>
    <n v="28.06208610534668"/>
    <n v="76.436473053906454"/>
    <s v="Mild Risk"/>
    <n v="100"/>
    <n v="100"/>
    <n v="100"/>
    <n v="100"/>
    <n v="0"/>
    <n v="64.364730539064595"/>
    <n v="13"/>
    <n v="0"/>
    <n v="0"/>
    <n v="0"/>
    <n v="0"/>
    <n v="12"/>
    <n v="1"/>
    <n v="92.324946992767778"/>
    <n v="0"/>
    <n v="100"/>
    <n v="100"/>
  </r>
  <r>
    <x v="149"/>
    <s v="CL09"/>
    <n v="104.55987548828125"/>
    <n v="68.087220369515308"/>
    <s v="Medium Risk"/>
    <n v="100"/>
    <n v="100"/>
    <n v="80.872203695153075"/>
    <n v="100"/>
    <n v="0"/>
    <n v="0"/>
    <n v="110"/>
    <n v="0"/>
    <n v="0"/>
    <n v="2"/>
    <n v="0"/>
    <n v="92"/>
    <n v="16"/>
    <n v="60.000746449875628"/>
    <n v="0"/>
    <n v="100"/>
    <n v="100"/>
  </r>
  <r>
    <x v="150"/>
    <s v="CL09"/>
    <n v="32.572376251220703"/>
    <n v="63.859827773771812"/>
    <s v="Medium Risk"/>
    <n v="100"/>
    <n v="69.29913886885906"/>
    <n v="69.29913886885906"/>
    <n v="100"/>
    <n v="0"/>
    <n v="0"/>
    <n v="51"/>
    <n v="0"/>
    <n v="1"/>
    <n v="1"/>
    <n v="0"/>
    <n v="38"/>
    <n v="11"/>
    <n v="46.651954353924438"/>
    <n v="0"/>
    <n v="100"/>
    <n v="100"/>
  </r>
  <r>
    <x v="151"/>
    <s v="CL09"/>
    <n v="73.568107604980469"/>
    <n v="66.000081150931095"/>
    <s v="Medium Risk"/>
    <n v="86.407153418034895"/>
    <n v="100"/>
    <n v="100"/>
    <n v="93.398414522818982"/>
    <n v="0"/>
    <n v="0"/>
    <n v="39"/>
    <n v="1"/>
    <n v="0"/>
    <n v="0"/>
    <n v="1"/>
    <n v="13"/>
    <n v="24"/>
    <n v="5.009917327260081"/>
    <n v="0.51504724542683444"/>
    <n v="96.39466928201216"/>
    <n v="86.407153418034895"/>
  </r>
  <r>
    <x v="152"/>
    <s v="CL09"/>
    <n v="7.4899592399597168"/>
    <n v="70"/>
    <s v="Medium Risk"/>
    <n v="100"/>
    <n v="100"/>
    <n v="100"/>
    <n v="100"/>
    <n v="0"/>
    <n v="0"/>
    <n v="13"/>
    <n v="0"/>
    <n v="0"/>
    <n v="0"/>
    <n v="0"/>
    <n v="5"/>
    <n v="8"/>
    <n v="24.255810075935933"/>
    <n v="0"/>
    <n v="100"/>
    <n v="100"/>
  </r>
  <r>
    <x v="153"/>
    <s v="CL09"/>
    <n v="30.188051223754883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54"/>
    <s v="GE01"/>
    <n v="4.5618062019348145"/>
    <n v="90"/>
    <s v="Mild Risk"/>
    <n v="100"/>
    <n v="100"/>
    <n v="100"/>
    <n v="100"/>
    <n v="100"/>
    <n v="0"/>
    <n v="1"/>
    <n v="0"/>
    <n v="0"/>
    <n v="0"/>
    <n v="0"/>
    <n v="0"/>
    <n v="1"/>
    <n v="0"/>
    <n v="0"/>
    <n v="100"/>
    <n v="100"/>
  </r>
  <r>
    <x v="155"/>
    <s v="GE01"/>
    <n v="4.1292157173156738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56"/>
    <s v="IS14"/>
    <n v="122.26614379882813"/>
    <n v="95.012962010382338"/>
    <s v="Low Risk"/>
    <n v="100"/>
    <n v="100"/>
    <n v="100"/>
    <n v="89.577124784283569"/>
    <n v="100"/>
    <n v="91.821120966689193"/>
    <n v="4"/>
    <n v="0"/>
    <n v="0"/>
    <n v="0"/>
    <n v="3"/>
    <n v="0"/>
    <n v="1"/>
    <n v="0"/>
    <n v="0.62487430321157289"/>
    <n v="95.625879877518997"/>
    <n v="75.463362900067565"/>
  </r>
  <r>
    <x v="157"/>
    <s v="CL09"/>
    <n v="114.99712371826172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58"/>
    <s v="CL09"/>
    <n v="1.2813376188278198"/>
    <n v="70"/>
    <s v="Medium Risk"/>
    <n v="100"/>
    <n v="100"/>
    <n v="100"/>
    <n v="100"/>
    <n v="0"/>
    <n v="0"/>
    <n v="4"/>
    <n v="0"/>
    <n v="0"/>
    <n v="0"/>
    <n v="0"/>
    <n v="1"/>
    <n v="3"/>
    <n v="30.287283348152265"/>
    <n v="0"/>
    <n v="100"/>
    <n v="100"/>
  </r>
  <r>
    <x v="159"/>
    <s v="CL09"/>
    <n v="88.752601623535156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60"/>
    <s v="HW05"/>
    <n v="258.39959716796875"/>
    <n v="96.072257446879362"/>
    <s v="Low Risk"/>
    <n v="100"/>
    <n v="100"/>
    <n v="100"/>
    <n v="91.148137385532323"/>
    <n v="100"/>
    <n v="96.13002492666439"/>
    <n v="4"/>
    <n v="0"/>
    <n v="0"/>
    <n v="0"/>
    <n v="3"/>
    <n v="0"/>
    <n v="1"/>
    <n v="0"/>
    <n v="0.95872947294029054"/>
    <n v="92.330164216477669"/>
    <n v="88.390074779993199"/>
  </r>
  <r>
    <x v="161"/>
    <s v="CL09"/>
    <n v="106.35685729980469"/>
    <n v="65.230337767780938"/>
    <s v="Medium Risk"/>
    <n v="100"/>
    <n v="100"/>
    <n v="100"/>
    <n v="13.075844419452347"/>
    <n v="100"/>
    <n v="100"/>
    <n v="6"/>
    <n v="0"/>
    <n v="0"/>
    <n v="0"/>
    <n v="6"/>
    <n v="0"/>
    <n v="0"/>
    <n v="0"/>
    <n v="6.3353019452948498"/>
    <n v="0"/>
    <n v="43.586148064841154"/>
  </r>
  <r>
    <x v="162"/>
    <s v="CL09"/>
    <n v="250.21186828613281"/>
    <n v="97.149821662404946"/>
    <s v="Low Risk"/>
    <n v="96.0033870221678"/>
    <n v="100"/>
    <n v="96.0033870221678"/>
    <n v="94.872860644928437"/>
    <n v="100"/>
    <n v="100"/>
    <n v="5"/>
    <n v="1"/>
    <n v="0"/>
    <n v="1"/>
    <n v="3"/>
    <n v="0"/>
    <n v="0"/>
    <n v="0"/>
    <n v="0.31228319898419826"/>
    <n v="97.814017607110614"/>
    <n v="88.0101610665034"/>
  </r>
  <r>
    <x v="163"/>
    <s v="CL09"/>
    <n v="87.588043212890625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64"/>
    <s v="HW11"/>
    <n v="213.68577575683594"/>
    <n v="58.59606939705062"/>
    <s v="High Risk"/>
    <n v="100"/>
    <n v="100"/>
    <n v="95.320231323502071"/>
    <n v="0"/>
    <n v="100"/>
    <n v="90.640462647004156"/>
    <n v="26"/>
    <n v="0"/>
    <n v="0"/>
    <n v="1"/>
    <n v="23"/>
    <n v="0"/>
    <n v="2"/>
    <n v="0"/>
    <n v="25.531224366901977"/>
    <n v="0"/>
    <n v="0"/>
  </r>
  <r>
    <x v="165"/>
    <s v="CL09"/>
    <n v="84.582427978515625"/>
    <n v="96.192042155095962"/>
    <s v="Low Risk"/>
    <n v="88.177213353889471"/>
    <n v="100"/>
    <n v="100"/>
    <n v="93.435802049267537"/>
    <n v="100"/>
    <n v="100"/>
    <n v="2"/>
    <n v="1"/>
    <n v="0"/>
    <n v="0"/>
    <n v="1"/>
    <n v="0"/>
    <n v="0"/>
    <n v="0"/>
    <n v="0.6157881544692464"/>
    <n v="95.689482918715271"/>
    <n v="88.177213353889471"/>
  </r>
  <r>
    <x v="166"/>
    <s v="PC01"/>
    <n v="202.25161743164063"/>
    <n v="53.705955942475626"/>
    <s v="High Risk"/>
    <n v="100"/>
    <n v="95.055663768236656"/>
    <n v="100"/>
    <n v="0.33398260941992103"/>
    <n v="100"/>
    <n v="40.667965218839839"/>
    <n v="33"/>
    <n v="0"/>
    <n v="1"/>
    <n v="0"/>
    <n v="20"/>
    <n v="0"/>
    <n v="12"/>
    <n v="0"/>
    <n v="6.1278321142243071"/>
    <n v="0"/>
    <n v="1.1132753647330702"/>
  </r>
  <r>
    <x v="167"/>
    <s v="CL07"/>
    <n v="731.927001953125"/>
    <n v="59.326608143079099"/>
    <s v="High Risk"/>
    <n v="100"/>
    <n v="100"/>
    <n v="100"/>
    <n v="0"/>
    <n v="99.365553649968248"/>
    <n v="94.534974130854408"/>
    <n v="100"/>
    <n v="0"/>
    <n v="0"/>
    <n v="0"/>
    <n v="93"/>
    <n v="3"/>
    <n v="4"/>
    <n v="0.10574105833862581"/>
    <n v="40.132274373384952"/>
    <n v="0"/>
    <n v="0"/>
  </r>
  <r>
    <x v="168"/>
    <s v="CL07"/>
    <n v="157.550048828125"/>
    <n v="57.833399769193335"/>
    <s v="High Risk"/>
    <n v="100"/>
    <n v="100"/>
    <n v="93.652810599310428"/>
    <n v="0"/>
    <n v="98.687782947001025"/>
    <n v="87.305621198620855"/>
    <n v="21"/>
    <n v="0"/>
    <n v="0"/>
    <n v="1"/>
    <n v="17"/>
    <n v="1"/>
    <n v="2"/>
    <n v="0.21870284216649558"/>
    <n v="7.0391626796575375"/>
    <n v="0"/>
    <n v="0"/>
  </r>
  <r>
    <x v="169"/>
    <s v="CL07"/>
    <n v="92.695793151855469"/>
    <n v="82.606371909697771"/>
    <s v="Mild Risk"/>
    <n v="100"/>
    <n v="100"/>
    <n v="89.212023911788677"/>
    <n v="59.212923796297275"/>
    <n v="100"/>
    <n v="100"/>
    <n v="7"/>
    <n v="0"/>
    <n v="0"/>
    <n v="1"/>
    <n v="6"/>
    <n v="0"/>
    <n v="0"/>
    <n v="0"/>
    <n v="2.3482109060354213"/>
    <n v="69.473258221539524"/>
    <n v="35.272143470732047"/>
  </r>
  <r>
    <x v="170"/>
    <s v="CL07"/>
    <n v="5.4431424140930176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71"/>
    <s v="CL93"/>
    <n v="8.823948860168457"/>
    <n v="90"/>
    <s v="Mild Risk"/>
    <n v="100"/>
    <n v="100"/>
    <n v="100"/>
    <n v="100"/>
    <n v="100"/>
    <n v="0"/>
    <n v="5"/>
    <n v="0"/>
    <n v="0"/>
    <n v="0"/>
    <n v="0"/>
    <n v="0"/>
    <n v="5"/>
    <n v="0"/>
    <n v="0"/>
    <n v="100"/>
    <n v="100"/>
  </r>
  <r>
    <x v="172"/>
    <s v="CL93"/>
    <n v="909.53961181640625"/>
    <n v="50.792359019794596"/>
    <s v="High Risk"/>
    <n v="100"/>
    <n v="100"/>
    <n v="98.900542662454313"/>
    <n v="0"/>
    <n v="72.652569837249587"/>
    <n v="63.717907860992462"/>
    <n v="281"/>
    <n v="0"/>
    <n v="0"/>
    <n v="1"/>
    <n v="220"/>
    <n v="27"/>
    <n v="33"/>
    <n v="2.278952513562535"/>
    <n v="27.209074455420009"/>
    <n v="0"/>
    <n v="0"/>
  </r>
  <r>
    <x v="173"/>
    <s v="CL93"/>
    <n v="16.017019271850586"/>
    <n v="90"/>
    <s v="Mild Risk"/>
    <n v="100"/>
    <n v="100"/>
    <n v="100"/>
    <n v="100"/>
    <n v="100"/>
    <n v="0"/>
    <n v="3"/>
    <n v="0"/>
    <n v="0"/>
    <n v="0"/>
    <n v="0"/>
    <n v="0"/>
    <n v="3"/>
    <n v="0"/>
    <n v="0"/>
    <n v="100"/>
    <n v="100"/>
  </r>
  <r>
    <x v="174"/>
    <s v="CL93"/>
    <n v="89.366493225097656"/>
    <n v="50"/>
    <s v="High Risk"/>
    <n v="100"/>
    <n v="100"/>
    <n v="100"/>
    <n v="0"/>
    <n v="100"/>
    <n v="0"/>
    <n v="46"/>
    <n v="0"/>
    <n v="0"/>
    <n v="0"/>
    <n v="20"/>
    <n v="0"/>
    <n v="26"/>
    <n v="0"/>
    <n v="7.258938873234988"/>
    <n v="0"/>
    <n v="0"/>
  </r>
  <r>
    <x v="175"/>
    <s v="CL93"/>
    <n v="67.139183044433594"/>
    <n v="78.264073465292938"/>
    <s v="Mild Risk"/>
    <n v="100"/>
    <n v="100"/>
    <n v="100"/>
    <n v="53.107399690110313"/>
    <n v="100"/>
    <n v="70.211135892488088"/>
    <n v="7"/>
    <n v="0"/>
    <n v="0"/>
    <n v="0"/>
    <n v="5"/>
    <n v="0"/>
    <n v="2"/>
    <n v="0"/>
    <n v="2.6979068383797533"/>
    <n v="64.927211101063207"/>
    <n v="25.527839731220226"/>
  </r>
  <r>
    <x v="176"/>
    <s v="CL93"/>
    <n v="78.760765075683594"/>
    <n v="59.829971546974519"/>
    <s v="High Risk"/>
    <n v="87.303322929391683"/>
    <n v="100"/>
    <n v="87.303322929391683"/>
    <n v="5.9232674027404553"/>
    <n v="100"/>
    <n v="100"/>
    <n v="9"/>
    <n v="1"/>
    <n v="0"/>
    <n v="1"/>
    <n v="7"/>
    <n v="0"/>
    <n v="0"/>
    <n v="0"/>
    <n v="4.8152650534987202"/>
    <n v="3.694698930025595"/>
    <n v="11.123260505741797"/>
  </r>
  <r>
    <x v="177"/>
    <s v="CL93"/>
    <n v="121.73548126220703"/>
    <n v="79.323272152810645"/>
    <s v="Mild Risk"/>
    <n v="100"/>
    <n v="91.785468052275633"/>
    <n v="100"/>
    <n v="56.522712329750981"/>
    <n v="100"/>
    <n v="75.356404156826912"/>
    <n v="10"/>
    <n v="0"/>
    <n v="1"/>
    <n v="0"/>
    <n v="6"/>
    <n v="0"/>
    <n v="3"/>
    <n v="0"/>
    <n v="2.927666343300527"/>
    <n v="59.01267119379262"/>
    <n v="50.712808313653831"/>
  </r>
  <r>
    <x v="178"/>
    <s v="CL93"/>
    <n v="210.90953063964844"/>
    <n v="87.734023281226456"/>
    <s v="Mild Risk"/>
    <n v="95.258630575075529"/>
    <n v="100"/>
    <n v="100"/>
    <n v="70.520400559297258"/>
    <n v="100"/>
    <n v="100"/>
    <n v="11"/>
    <n v="1"/>
    <n v="0"/>
    <n v="0"/>
    <n v="10"/>
    <n v="0"/>
    <n v="0"/>
    <n v="0"/>
    <n v="1.9812326189518619"/>
    <n v="78.206441191529521"/>
    <n v="52.586305750755294"/>
  </r>
  <r>
    <x v="179"/>
    <s v="CL93"/>
    <n v="114.375732421875"/>
    <n v="60"/>
    <s v="Medium Risk"/>
    <n v="100"/>
    <n v="100"/>
    <n v="100"/>
    <n v="0"/>
    <n v="100"/>
    <n v="100"/>
    <n v="26"/>
    <n v="0"/>
    <n v="0"/>
    <n v="0"/>
    <n v="26"/>
    <n v="0"/>
    <n v="0"/>
    <n v="0"/>
    <n v="17.189978078179998"/>
    <n v="0"/>
    <n v="0"/>
  </r>
  <r>
    <x v="180"/>
    <s v="CL93"/>
    <n v="58.054279327392578"/>
    <n v="90"/>
    <s v="Mild Risk"/>
    <n v="100"/>
    <n v="100"/>
    <n v="100"/>
    <n v="100"/>
    <n v="100"/>
    <n v="0"/>
    <n v="6"/>
    <n v="0"/>
    <n v="0"/>
    <n v="0"/>
    <n v="0"/>
    <n v="0"/>
    <n v="6"/>
    <n v="0"/>
    <n v="0"/>
    <n v="100"/>
    <n v="100"/>
  </r>
  <r>
    <x v="181"/>
    <s v="CL93"/>
    <n v="132.18827819824219"/>
    <n v="33.191529443705491"/>
    <s v="High Risk"/>
    <n v="84.870065430456634"/>
    <n v="100"/>
    <n v="84.870065430456634"/>
    <n v="0"/>
    <n v="0"/>
    <n v="62.175163576141586"/>
    <n v="48"/>
    <n v="2"/>
    <n v="0"/>
    <n v="2"/>
    <n v="27"/>
    <n v="12"/>
    <n v="5"/>
    <n v="13.59226025676055"/>
    <n v="17.042590514170978"/>
    <n v="0"/>
    <n v="0"/>
  </r>
  <r>
    <x v="182"/>
    <s v="CL93"/>
    <n v="150.041015625"/>
    <n v="58.000546725504748"/>
    <s v="High Risk"/>
    <n v="100"/>
    <n v="100"/>
    <n v="93.335155751682478"/>
    <n v="0"/>
    <n v="100"/>
    <n v="86.670311503364971"/>
    <n v="28"/>
    <n v="0"/>
    <n v="0"/>
    <n v="1"/>
    <n v="25"/>
    <n v="0"/>
    <n v="2"/>
    <n v="0"/>
    <n v="14.973831211517686"/>
    <n v="0"/>
    <n v="0"/>
  </r>
  <r>
    <x v="183"/>
    <s v="CL93"/>
    <n v="95.470626831054688"/>
    <n v="70.537040700249079"/>
    <s v="Medium Risk"/>
    <n v="100"/>
    <n v="100"/>
    <n v="100"/>
    <n v="33.128532627414529"/>
    <n v="96.902564079710629"/>
    <n v="79.05114833341139"/>
    <n v="10"/>
    <n v="0"/>
    <n v="0"/>
    <n v="0"/>
    <n v="7"/>
    <n v="1"/>
    <n v="2"/>
    <n v="0.4424908457556247"/>
    <n v="3.7710229514846572"/>
    <n v="35.892609824760825"/>
    <n v="26.679019166939838"/>
  </r>
  <r>
    <x v="184"/>
    <s v="CL93"/>
    <n v="7.4986085891723633"/>
    <n v="100"/>
    <s v="Low Risk"/>
    <n v="100"/>
    <n v="100"/>
    <n v="100"/>
    <n v="100"/>
    <n v="100"/>
    <n v="100"/>
    <n v="0"/>
    <n v="0"/>
    <n v="0"/>
    <n v="0"/>
    <n v="0"/>
    <n v="0"/>
    <n v="0"/>
    <n v="0"/>
    <n v="0"/>
    <n v="100"/>
    <n v="100"/>
  </r>
  <r>
    <x v="185"/>
    <s v="CL93"/>
    <n v="5.383476734161377"/>
    <n v="70"/>
    <s v="Medium Risk"/>
    <n v="100"/>
    <n v="100"/>
    <n v="100"/>
    <n v="100"/>
    <n v="0"/>
    <n v="0"/>
    <n v="8"/>
    <n v="0"/>
    <n v="0"/>
    <n v="0"/>
    <n v="0"/>
    <n v="5"/>
    <n v="3"/>
    <n v="42.710086272158939"/>
    <n v="0"/>
    <n v="100"/>
    <n v="100"/>
  </r>
  <r>
    <x v="186"/>
    <s v="CL93"/>
    <n v="8.1523418426513672"/>
    <n v="90"/>
    <s v="Mild Risk"/>
    <n v="100"/>
    <n v="100"/>
    <n v="100"/>
    <n v="100"/>
    <n v="100"/>
    <n v="0"/>
    <n v="1"/>
    <n v="0"/>
    <n v="0"/>
    <n v="0"/>
    <n v="0"/>
    <n v="0"/>
    <n v="1"/>
    <n v="0"/>
    <n v="0"/>
    <n v="100"/>
    <n v="100"/>
  </r>
  <r>
    <x v="187"/>
    <s v="NR06"/>
    <n v="314.66403198242188"/>
    <n v="61.83042332534923"/>
    <s v="Medium Risk"/>
    <n v="100"/>
    <n v="100"/>
    <n v="93.644014578343274"/>
    <n v="6.1650546687872687"/>
    <n v="100"/>
    <n v="100"/>
    <n v="27"/>
    <n v="0"/>
    <n v="0"/>
    <n v="2"/>
    <n v="25"/>
    <n v="0"/>
    <n v="0"/>
    <n v="0"/>
    <n v="8.5685972607076142"/>
    <n v="0"/>
    <n v="20.550182229290897"/>
  </r>
  <r>
    <x v="188"/>
    <s v="EP02"/>
    <n v="2032.5091552734375"/>
    <n v="59.803198918458904"/>
    <s v="High Risk"/>
    <n v="100"/>
    <n v="100"/>
    <n v="100"/>
    <n v="0"/>
    <n v="100"/>
    <n v="98.031989184588994"/>
    <n v="274"/>
    <n v="0"/>
    <n v="0"/>
    <n v="0"/>
    <n v="270"/>
    <n v="0"/>
    <n v="4"/>
    <n v="0"/>
    <n v="12.914992899533734"/>
    <n v="0"/>
    <n v="0"/>
  </r>
  <r>
    <x v="189"/>
    <s v="CL09"/>
    <n v="37.996917724609375"/>
    <n v="94.73641516268394"/>
    <s v="Mild Risk"/>
    <n v="100"/>
    <n v="100"/>
    <n v="100"/>
    <n v="100"/>
    <n v="100"/>
    <n v="47.364151626839337"/>
    <n v="2"/>
    <n v="0"/>
    <n v="0"/>
    <n v="0"/>
    <n v="0"/>
    <n v="0"/>
    <n v="2"/>
    <n v="0"/>
    <n v="0"/>
    <n v="100"/>
    <n v="100"/>
  </r>
  <r>
    <x v="190"/>
    <s v="CO16"/>
    <n v="1437.1192626953125"/>
    <n v="71.632661697251507"/>
    <s v="Medium Risk"/>
    <n v="100"/>
    <n v="99.304163526328011"/>
    <n v="100"/>
    <n v="32.212918374652723"/>
    <n v="100"/>
    <n v="88.170779947576136"/>
    <n v="127"/>
    <n v="0"/>
    <n v="1"/>
    <n v="0"/>
    <n v="109"/>
    <n v="0"/>
    <n v="17"/>
    <n v="0"/>
    <n v="3.7843049526279935"/>
    <n v="35.666815805324106"/>
    <n v="24.153824369752826"/>
  </r>
  <r>
    <x v="191"/>
    <s v="GE01"/>
    <n v="4.3980255126953125"/>
    <n v="90"/>
    <s v="Mild Risk"/>
    <n v="100"/>
    <n v="100"/>
    <n v="100"/>
    <n v="100"/>
    <n v="100"/>
    <n v="0"/>
    <n v="2"/>
    <n v="0"/>
    <n v="0"/>
    <n v="0"/>
    <n v="0"/>
    <n v="0"/>
    <n v="2"/>
    <n v="0"/>
    <n v="0"/>
    <n v="100"/>
    <n v="100"/>
  </r>
  <r>
    <x v="192"/>
    <s v="JS07"/>
    <n v="946.997314453125"/>
    <n v="55.564929344677786"/>
    <s v="High Risk"/>
    <n v="100"/>
    <n v="94.720153981759267"/>
    <n v="96.83209238905556"/>
    <n v="0"/>
    <n v="100"/>
    <n v="64.097047075963019"/>
    <n v="139"/>
    <n v="0"/>
    <n v="5"/>
    <n v="3"/>
    <n v="97"/>
    <n v="0"/>
    <n v="34"/>
    <n v="0"/>
    <n v="10.55586121558658"/>
    <n v="0"/>
    <n v="0"/>
  </r>
  <r>
    <x v="193"/>
    <s v="JS07"/>
    <n v="820.3135986328125"/>
    <n v="54.758102258493999"/>
    <s v="High Risk"/>
    <n v="92.68572408161954"/>
    <n v="97.561908027206513"/>
    <n v="96.342862040809763"/>
    <n v="0"/>
    <n v="100"/>
    <n v="60.990528435304178"/>
    <n v="175"/>
    <n v="6"/>
    <n v="2"/>
    <n v="3"/>
    <n v="132"/>
    <n v="0"/>
    <n v="32"/>
    <n v="0"/>
    <n v="19.34014708908872"/>
    <n v="0"/>
    <n v="0"/>
  </r>
  <r>
    <x v="194"/>
    <s v="CL09"/>
    <n v="455.53640747070313"/>
    <n v="98.682871467219471"/>
    <s v="Low Risk"/>
    <n v="100"/>
    <n v="100"/>
    <n v="100"/>
    <n v="100"/>
    <n v="100"/>
    <n v="86.828714672194721"/>
    <n v="6"/>
    <n v="0"/>
    <n v="0"/>
    <n v="0"/>
    <n v="0"/>
    <n v="0"/>
    <n v="6"/>
    <n v="0"/>
    <n v="0"/>
    <n v="100"/>
    <n v="100"/>
  </r>
  <r>
    <x v="195"/>
    <s v="CL09"/>
    <n v="88.428482055664063"/>
    <n v="59.334397538397397"/>
    <s v="High Risk"/>
    <n v="88.691426373569101"/>
    <n v="100"/>
    <n v="66.074279120707331"/>
    <n v="9.6445674724243933"/>
    <n v="100"/>
    <n v="100"/>
    <n v="10"/>
    <n v="1"/>
    <n v="0"/>
    <n v="3"/>
    <n v="6"/>
    <n v="0"/>
    <n v="0"/>
    <n v="0"/>
    <n v="42.80942889598014"/>
    <n v="0"/>
    <n v="32.148558241414648"/>
  </r>
  <r>
    <x v="196"/>
    <s v="CL93"/>
    <n v="249.57563781738281"/>
    <n v="59.599319866015243"/>
    <s v="High Risk"/>
    <n v="95.99319866015243"/>
    <n v="100"/>
    <n v="100"/>
    <n v="0"/>
    <n v="100"/>
    <n v="100"/>
    <n v="36"/>
    <n v="1"/>
    <n v="0"/>
    <n v="0"/>
    <n v="35"/>
    <n v="0"/>
    <n v="0"/>
    <n v="0"/>
    <n v="19.187883558939063"/>
    <n v="0"/>
    <n v="0"/>
  </r>
  <r>
    <x v="197"/>
    <s v="CL93"/>
    <n v="178.82443237304688"/>
    <n v="98.507055812424611"/>
    <s v="Low Risk"/>
    <n v="100"/>
    <n v="100"/>
    <n v="100"/>
    <n v="97.665658787616337"/>
    <n v="100"/>
    <n v="94.407922973780828"/>
    <n v="2"/>
    <n v="0"/>
    <n v="0"/>
    <n v="0"/>
    <n v="1"/>
    <n v="0"/>
    <n v="1"/>
    <n v="0"/>
    <n v="0.15636145345664185"/>
    <n v="99.061831279260147"/>
    <n v="94.407922973780828"/>
  </r>
  <r>
    <x v="198"/>
    <s v="CL93"/>
    <n v="70.020675659179688"/>
    <n v="88.562809784533243"/>
    <s v="Mild Risk"/>
    <n v="100"/>
    <n v="100"/>
    <n v="100"/>
    <n v="71.407024461333108"/>
    <n v="100"/>
    <n v="100"/>
    <n v="4"/>
    <n v="0"/>
    <n v="0"/>
    <n v="0"/>
    <n v="4"/>
    <n v="0"/>
    <n v="0"/>
    <n v="0"/>
    <n v="1.6364543324888996"/>
    <n v="83.635456675111001"/>
    <n v="42.8740159625180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PivotTable3" cacheId="4" applyNumberFormats="0" applyBorderFormats="0" applyFontFormats="0" applyPatternFormats="0" applyAlignmentFormats="0" applyWidthHeightFormats="1" dataCaption="Values" updatedVersion="8" minRefreshableVersion="3" rowGrandTotals="0" itemPrintTitles="1" createdVersion="5" indent="0" outline="1" outlineData="1" multipleFieldFilters="0" rowHeaderCaption="Name">
  <location ref="M4:N35" firstHeaderRow="1" firstDataRow="1" firstDataCol="1"/>
  <pivotFields count="22">
    <pivotField axis="axisRow" showAll="0" measureFilter="1" sortType="descending">
      <items count="376">
        <item m="1" x="290"/>
        <item m="1" x="329"/>
        <item m="1" x="207"/>
        <item m="1" x="281"/>
        <item m="1" x="362"/>
        <item m="1" x="237"/>
        <item m="1" x="327"/>
        <item m="1" x="205"/>
        <item m="1" x="280"/>
        <item m="1" x="361"/>
        <item m="1" x="236"/>
        <item m="1" x="284"/>
        <item m="1" x="322"/>
        <item m="1" x="204"/>
        <item m="1" x="276"/>
        <item m="1" x="270"/>
        <item m="1" x="268"/>
        <item m="1" x="262"/>
        <item m="1" x="258"/>
        <item m="1" x="255"/>
        <item m="1" x="251"/>
        <item m="1" x="264"/>
        <item m="1" x="225"/>
        <item m="1" x="224"/>
        <item m="1" x="317"/>
        <item m="1" x="230"/>
        <item m="1" x="266"/>
        <item m="1" x="301"/>
        <item m="1" x="297"/>
        <item m="1" x="296"/>
        <item m="1" x="215"/>
        <item m="1" x="214"/>
        <item m="1" x="228"/>
        <item m="1" x="212"/>
        <item m="1" x="332"/>
        <item m="1" x="220"/>
        <item m="1" x="211"/>
        <item m="1" x="335"/>
        <item m="1" x="278"/>
        <item m="1" x="354"/>
        <item m="1" x="307"/>
        <item m="1" x="241"/>
        <item m="1" x="248"/>
        <item m="1" x="199"/>
        <item m="1" x="344"/>
        <item m="1" x="315"/>
        <item m="1" x="282"/>
        <item m="1" x="238"/>
        <item m="1" x="271"/>
        <item m="1" x="226"/>
        <item m="1" x="247"/>
        <item m="1" x="360"/>
        <item m="1" x="206"/>
        <item m="1" x="227"/>
        <item m="1" x="269"/>
        <item m="1" x="367"/>
        <item m="1" x="272"/>
        <item m="1" x="299"/>
        <item m="1" x="259"/>
        <item m="1" x="254"/>
        <item m="1" x="283"/>
        <item m="1" x="231"/>
        <item m="1" x="337"/>
        <item m="1" x="261"/>
        <item m="1" x="233"/>
        <item m="1" x="353"/>
        <item m="1" x="346"/>
        <item m="1" x="365"/>
        <item m="1" x="352"/>
        <item m="1" x="374"/>
        <item m="1" x="218"/>
        <item m="1" x="356"/>
        <item m="1" x="239"/>
        <item m="1" x="246"/>
        <item m="1" x="274"/>
        <item m="1" x="372"/>
        <item m="1" x="293"/>
        <item m="1" x="331"/>
        <item m="1" x="229"/>
        <item m="1" x="314"/>
        <item m="1" x="234"/>
        <item m="1" x="244"/>
        <item m="1" x="245"/>
        <item m="1" x="343"/>
        <item m="1" x="285"/>
        <item m="1" x="334"/>
        <item m="1" x="275"/>
        <item m="1" x="308"/>
        <item m="1" x="222"/>
        <item m="1" x="357"/>
        <item m="1" x="295"/>
        <item m="1" x="210"/>
        <item m="1" x="340"/>
        <item m="1" x="256"/>
        <item m="1" x="325"/>
        <item m="1" x="249"/>
        <item m="1" x="286"/>
        <item m="1" x="242"/>
        <item m="1" x="298"/>
        <item m="1" x="265"/>
        <item m="1" x="223"/>
        <item m="1" x="288"/>
        <item m="1" x="202"/>
        <item m="1" x="366"/>
        <item m="1" x="306"/>
        <item m="1" x="292"/>
        <item m="1" x="240"/>
        <item m="1" x="235"/>
        <item m="1" x="364"/>
        <item m="1" x="330"/>
        <item m="1" x="232"/>
        <item m="1" x="312"/>
        <item m="1" x="373"/>
        <item m="1" x="324"/>
        <item m="1" x="351"/>
        <item m="1" x="316"/>
        <item m="1" x="209"/>
        <item m="1" x="348"/>
        <item m="1" x="203"/>
        <item m="1" x="216"/>
        <item m="1" x="252"/>
        <item m="1" x="253"/>
        <item m="1" x="347"/>
        <item m="1" x="333"/>
        <item m="1" x="318"/>
        <item m="1" x="291"/>
        <item m="1" x="342"/>
        <item m="1" x="369"/>
        <item m="1" x="201"/>
        <item m="1" x="368"/>
        <item m="1" x="302"/>
        <item m="1" x="273"/>
        <item m="1" x="349"/>
        <item m="1" x="313"/>
        <item m="1" x="359"/>
        <item m="1" x="250"/>
        <item m="1" x="358"/>
        <item m="1" x="336"/>
        <item m="1" x="267"/>
        <item m="1" x="287"/>
        <item m="1" x="370"/>
        <item m="1" x="310"/>
        <item m="1" x="221"/>
        <item m="1" x="341"/>
        <item m="1" x="213"/>
        <item m="1" x="309"/>
        <item m="1" x="294"/>
        <item m="1" x="339"/>
        <item m="1" x="320"/>
        <item m="1" x="217"/>
        <item m="1" x="303"/>
        <item m="1" x="311"/>
        <item m="1" x="219"/>
        <item m="1" x="289"/>
        <item m="1" x="326"/>
        <item m="1" x="355"/>
        <item m="1" x="243"/>
        <item m="1" x="200"/>
        <item m="1" x="277"/>
        <item m="1" x="363"/>
        <item m="1" x="279"/>
        <item m="1" x="319"/>
        <item m="1" x="338"/>
        <item m="1" x="260"/>
        <item m="1" x="345"/>
        <item m="1" x="321"/>
        <item m="1" x="304"/>
        <item m="1" x="371"/>
        <item m="1" x="257"/>
        <item m="1" x="305"/>
        <item m="1" x="300"/>
        <item m="1" x="263"/>
        <item m="1" x="350"/>
        <item m="1" x="328"/>
        <item m="1" x="323"/>
        <item m="1" x="20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4" showAll="0" defaultSubtotal="0"/>
    <pivotField dataField="1" numFmtId="172" showAll="0"/>
    <pivotField showAll="0" defaultSubtotal="0"/>
    <pivotField numFmtId="172" showAll="0"/>
    <pivotField numFmtId="172" showAll="0"/>
    <pivotField numFmtId="172" showAll="0"/>
    <pivotField numFmtId="172" showAll="0" defaultSubtotal="0"/>
    <pivotField numFmtId="172" showAll="0"/>
    <pivotField numFmtId="172" showAll="0" defaultSubtotal="0"/>
    <pivotField numFmtId="1" showAll="0"/>
    <pivotField numFmtId="1"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numFmtId="172" showAll="0" defaultSubtotal="0"/>
  </pivotFields>
  <rowFields count="1">
    <field x="0"/>
  </rowFields>
  <rowItems count="31">
    <i>
      <x v="182"/>
    </i>
    <i>
      <x v="314"/>
    </i>
    <i>
      <x v="304"/>
    </i>
    <i>
      <x v="200"/>
    </i>
    <i>
      <x v="335"/>
    </i>
    <i>
      <x v="204"/>
    </i>
    <i>
      <x v="287"/>
    </i>
    <i>
      <x v="208"/>
    </i>
    <i>
      <x v="306"/>
    </i>
    <i>
      <x v="212"/>
    </i>
    <i>
      <x v="331"/>
    </i>
    <i>
      <x v="226"/>
    </i>
    <i>
      <x v="346"/>
    </i>
    <i>
      <x v="245"/>
    </i>
    <i>
      <x v="281"/>
    </i>
    <i>
      <x v="251"/>
    </i>
    <i>
      <x v="289"/>
    </i>
    <i>
      <x v="254"/>
    </i>
    <i>
      <x v="305"/>
    </i>
    <i>
      <x v="260"/>
    </i>
    <i>
      <x v="308"/>
    </i>
    <i>
      <x v="264"/>
    </i>
    <i>
      <x v="329"/>
    </i>
    <i>
      <x v="267"/>
    </i>
    <i>
      <x v="333"/>
    </i>
    <i>
      <x v="270"/>
    </i>
    <i>
      <x v="339"/>
    </i>
    <i>
      <x v="274"/>
    </i>
    <i>
      <x v="360"/>
    </i>
    <i>
      <x v="276"/>
    </i>
    <i>
      <x v="278"/>
    </i>
  </rowItems>
  <colItems count="1">
    <i/>
  </colItems>
  <dataFields count="1">
    <dataField name="Score" fld="3" baseField="0" baseItem="5" numFmtId="172"/>
  </dataFields>
  <formats count="11"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type="all" dataOnly="0" outline="0" fieldPosition="0"/>
    </format>
  </formats>
  <chartFormats count="1">
    <chartFormat chart="0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Checkmate" showRowHeaders="1" showColHeaders="1" showRowStripes="0" showColStripes="0" showLastColumn="1"/>
  <filters count="1">
    <filter fld="0" type="count" evalOrder="-1" id="4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4" applyNumberFormats="0" applyBorderFormats="0" applyFontFormats="0" applyPatternFormats="0" applyAlignmentFormats="0" applyWidthHeightFormats="1" dataCaption="Values" updatedVersion="8" minRefreshableVersion="3" rowGrandTotals="0" itemPrintTitles="1" createdVersion="5" indent="0" outline="1" outlineData="1" multipleFieldFilters="0" chartFormat="2" rowHeaderCaption="Name">
  <location ref="P4:Q14" firstHeaderRow="1" firstDataRow="1" firstDataCol="1"/>
  <pivotFields count="22">
    <pivotField axis="axisRow" showAll="0" measureFilter="1" sortType="descending">
      <items count="376">
        <item m="1" x="290"/>
        <item m="1" x="329"/>
        <item m="1" x="207"/>
        <item m="1" x="281"/>
        <item m="1" x="362"/>
        <item m="1" x="237"/>
        <item m="1" x="327"/>
        <item m="1" x="205"/>
        <item m="1" x="280"/>
        <item m="1" x="361"/>
        <item m="1" x="236"/>
        <item m="1" x="284"/>
        <item m="1" x="322"/>
        <item m="1" x="204"/>
        <item m="1" x="276"/>
        <item m="1" x="270"/>
        <item m="1" x="268"/>
        <item m="1" x="262"/>
        <item m="1" x="258"/>
        <item m="1" x="255"/>
        <item m="1" x="251"/>
        <item m="1" x="264"/>
        <item m="1" x="225"/>
        <item m="1" x="224"/>
        <item m="1" x="317"/>
        <item m="1" x="230"/>
        <item m="1" x="266"/>
        <item m="1" x="301"/>
        <item m="1" x="297"/>
        <item m="1" x="296"/>
        <item m="1" x="215"/>
        <item m="1" x="214"/>
        <item m="1" x="228"/>
        <item m="1" x="212"/>
        <item m="1" x="332"/>
        <item m="1" x="220"/>
        <item m="1" x="211"/>
        <item m="1" x="335"/>
        <item m="1" x="278"/>
        <item m="1" x="354"/>
        <item m="1" x="307"/>
        <item m="1" x="241"/>
        <item m="1" x="248"/>
        <item m="1" x="199"/>
        <item m="1" x="344"/>
        <item m="1" x="315"/>
        <item m="1" x="282"/>
        <item m="1" x="238"/>
        <item m="1" x="271"/>
        <item m="1" x="226"/>
        <item m="1" x="247"/>
        <item m="1" x="360"/>
        <item m="1" x="206"/>
        <item m="1" x="227"/>
        <item m="1" x="269"/>
        <item m="1" x="367"/>
        <item m="1" x="272"/>
        <item m="1" x="299"/>
        <item m="1" x="259"/>
        <item m="1" x="254"/>
        <item m="1" x="283"/>
        <item m="1" x="231"/>
        <item m="1" x="337"/>
        <item m="1" x="261"/>
        <item m="1" x="233"/>
        <item m="1" x="353"/>
        <item m="1" x="346"/>
        <item m="1" x="365"/>
        <item m="1" x="352"/>
        <item m="1" x="374"/>
        <item m="1" x="218"/>
        <item m="1" x="356"/>
        <item m="1" x="239"/>
        <item m="1" x="246"/>
        <item m="1" x="274"/>
        <item m="1" x="372"/>
        <item m="1" x="293"/>
        <item m="1" x="331"/>
        <item m="1" x="229"/>
        <item m="1" x="314"/>
        <item m="1" x="234"/>
        <item m="1" x="244"/>
        <item m="1" x="245"/>
        <item m="1" x="343"/>
        <item m="1" x="285"/>
        <item m="1" x="334"/>
        <item m="1" x="275"/>
        <item m="1" x="308"/>
        <item m="1" x="222"/>
        <item m="1" x="357"/>
        <item m="1" x="295"/>
        <item m="1" x="210"/>
        <item m="1" x="340"/>
        <item m="1" x="256"/>
        <item m="1" x="325"/>
        <item m="1" x="249"/>
        <item m="1" x="286"/>
        <item m="1" x="242"/>
        <item m="1" x="298"/>
        <item m="1" x="265"/>
        <item m="1" x="223"/>
        <item m="1" x="288"/>
        <item m="1" x="202"/>
        <item m="1" x="366"/>
        <item m="1" x="306"/>
        <item m="1" x="292"/>
        <item m="1" x="240"/>
        <item m="1" x="235"/>
        <item m="1" x="364"/>
        <item m="1" x="330"/>
        <item m="1" x="232"/>
        <item m="1" x="312"/>
        <item m="1" x="373"/>
        <item m="1" x="324"/>
        <item m="1" x="351"/>
        <item m="1" x="316"/>
        <item m="1" x="209"/>
        <item m="1" x="348"/>
        <item m="1" x="203"/>
        <item m="1" x="216"/>
        <item m="1" x="252"/>
        <item m="1" x="253"/>
        <item m="1" x="347"/>
        <item m="1" x="333"/>
        <item m="1" x="318"/>
        <item m="1" x="291"/>
        <item m="1" x="342"/>
        <item m="1" x="369"/>
        <item m="1" x="201"/>
        <item m="1" x="368"/>
        <item m="1" x="302"/>
        <item m="1" x="273"/>
        <item m="1" x="349"/>
        <item m="1" x="313"/>
        <item m="1" x="359"/>
        <item m="1" x="250"/>
        <item m="1" x="358"/>
        <item m="1" x="336"/>
        <item m="1" x="267"/>
        <item m="1" x="287"/>
        <item m="1" x="370"/>
        <item m="1" x="310"/>
        <item m="1" x="221"/>
        <item m="1" x="341"/>
        <item m="1" x="213"/>
        <item m="1" x="309"/>
        <item m="1" x="294"/>
        <item m="1" x="339"/>
        <item m="1" x="320"/>
        <item m="1" x="217"/>
        <item m="1" x="303"/>
        <item m="1" x="311"/>
        <item m="1" x="219"/>
        <item m="1" x="289"/>
        <item m="1" x="326"/>
        <item m="1" x="355"/>
        <item m="1" x="243"/>
        <item m="1" x="200"/>
        <item m="1" x="277"/>
        <item m="1" x="363"/>
        <item m="1" x="279"/>
        <item m="1" x="319"/>
        <item m="1" x="338"/>
        <item m="1" x="260"/>
        <item m="1" x="345"/>
        <item m="1" x="321"/>
        <item m="1" x="304"/>
        <item m="1" x="371"/>
        <item m="1" x="257"/>
        <item m="1" x="305"/>
        <item m="1" x="300"/>
        <item m="1" x="263"/>
        <item m="1" x="350"/>
        <item m="1" x="328"/>
        <item m="1" x="323"/>
        <item m="1" x="20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4" showAll="0" defaultSubtotal="0"/>
    <pivotField dataField="1" numFmtId="172" showAll="0"/>
    <pivotField showAll="0" defaultSubtotal="0"/>
    <pivotField numFmtId="172" showAll="0"/>
    <pivotField numFmtId="172" showAll="0"/>
    <pivotField numFmtId="172" showAll="0"/>
    <pivotField numFmtId="172" showAll="0" defaultSubtotal="0"/>
    <pivotField numFmtId="172" showAll="0"/>
    <pivotField numFmtId="172" showAll="0" defaultSubtotal="0"/>
    <pivotField numFmtId="1" showAll="0"/>
    <pivotField numFmtId="1"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numFmtId="172" showAll="0" defaultSubtotal="0"/>
  </pivotFields>
  <rowFields count="1">
    <field x="0"/>
  </rowFields>
  <rowItems count="10">
    <i>
      <x v="348"/>
    </i>
    <i>
      <x v="246"/>
    </i>
    <i>
      <x v="350"/>
    </i>
    <i>
      <x v="257"/>
    </i>
    <i>
      <x v="307"/>
    </i>
    <i>
      <x v="236"/>
    </i>
    <i>
      <x v="185"/>
    </i>
    <i>
      <x v="311"/>
    </i>
    <i>
      <x v="181"/>
    </i>
    <i>
      <x v="357"/>
    </i>
  </rowItems>
  <colItems count="1">
    <i/>
  </colItems>
  <dataFields count="1">
    <dataField name="Score" fld="3" baseField="0" baseItem="5" numFmtId="172"/>
  </dataFields>
  <formats count="11"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type="all" dataOnly="0" outline="0" fieldPosition="0"/>
    </format>
  </formats>
  <chartFormats count="1">
    <chartFormat chart="1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Checkmate" showRowHeaders="1" showColHeaders="1" showRowStripes="0" showColStripes="0" showLastColumn="1"/>
  <filters count="1">
    <filter fld="0" type="count" evalOrder="-1" id="4" iMeasureFld="0">
      <autoFilter ref="A1">
        <filterColumn colId="0">
          <top10 top="0"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geotab-excel-theme">
  <a:themeElements>
    <a:clrScheme name="Custom 12">
      <a:dk1>
        <a:srgbClr val="25477B"/>
      </a:dk1>
      <a:lt1>
        <a:srgbClr val="FFFFFF"/>
      </a:lt1>
      <a:dk2>
        <a:srgbClr val="56A1D5"/>
      </a:dk2>
      <a:lt2>
        <a:srgbClr val="25477B"/>
      </a:lt2>
      <a:accent1>
        <a:srgbClr val="696A6C"/>
      </a:accent1>
      <a:accent2>
        <a:srgbClr val="56A1D5"/>
      </a:accent2>
      <a:accent3>
        <a:srgbClr val="93C83D"/>
      </a:accent3>
      <a:accent4>
        <a:srgbClr val="FAD701"/>
      </a:accent4>
      <a:accent5>
        <a:srgbClr val="F99B1C"/>
      </a:accent5>
      <a:accent6>
        <a:srgbClr val="EA184D"/>
      </a:accent6>
      <a:hlink>
        <a:srgbClr val="56A1D5"/>
      </a:hlink>
      <a:folHlink>
        <a:srgbClr val="56A1D5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08"/>
  <sheetViews>
    <sheetView workbookViewId="0">
      <pane ySplit="9" topLeftCell="A181" activePane="bottomLeft" state="frozen"/>
      <selection pane="bottomLeft" activeCell="O193" sqref="O193"/>
    </sheetView>
  </sheetViews>
  <sheetFormatPr defaultColWidth="8.81640625" defaultRowHeight="14.5" x14ac:dyDescent="0.35"/>
  <cols>
    <col min="1" max="1" width="15.26953125" customWidth="1"/>
    <col min="2" max="2" width="18.7265625" customWidth="1"/>
    <col min="3" max="3" width="13" customWidth="1"/>
    <col min="4" max="4" width="21.7265625" customWidth="1"/>
    <col min="5" max="14" width="13" customWidth="1"/>
    <col min="15" max="15" width="18.7265625" customWidth="1"/>
    <col min="16" max="16" width="18.26953125" customWidth="1"/>
    <col min="17" max="17" width="11" customWidth="1"/>
    <col min="18" max="20" width="12" customWidth="1"/>
    <col min="21" max="21" width="10" customWidth="1"/>
    <col min="22" max="28" width="13" customWidth="1"/>
    <col min="29" max="29" width="10" customWidth="1"/>
    <col min="30" max="30" width="14" customWidth="1"/>
    <col min="31" max="31" width="11" customWidth="1"/>
    <col min="32" max="32" width="9" customWidth="1"/>
    <col min="33" max="33" width="8" customWidth="1"/>
    <col min="34" max="34" width="10" customWidth="1"/>
    <col min="35" max="35" width="12.26953125" customWidth="1"/>
    <col min="36" max="36" width="11.7265625" customWidth="1"/>
    <col min="37" max="37" width="11" customWidth="1"/>
    <col min="38" max="39" width="12.7265625" customWidth="1"/>
    <col min="40" max="40" width="11.26953125" customWidth="1"/>
    <col min="41" max="42" width="12.26953125" customWidth="1"/>
    <col min="43" max="43" width="12.7265625" customWidth="1"/>
    <col min="44" max="44" width="11.26953125" customWidth="1"/>
    <col min="45" max="45" width="12" customWidth="1"/>
    <col min="46" max="46" width="13.7265625" customWidth="1"/>
    <col min="47" max="47" width="12.7265625" customWidth="1"/>
    <col min="48" max="49" width="11.26953125" customWidth="1"/>
    <col min="50" max="50" width="13.1796875" customWidth="1"/>
    <col min="51" max="51" width="12.7265625" customWidth="1"/>
    <col min="52" max="53" width="11.26953125" customWidth="1"/>
    <col min="54" max="54" width="14.81640625" customWidth="1"/>
    <col min="55" max="55" width="12.7265625" customWidth="1"/>
    <col min="56" max="56" width="11.7265625" customWidth="1"/>
    <col min="57" max="57" width="10.81640625" customWidth="1"/>
    <col min="58" max="58" width="12.81640625" customWidth="1"/>
  </cols>
  <sheetData>
    <row r="1" spans="1:58" x14ac:dyDescent="0.35">
      <c r="A1" s="8" t="s">
        <v>49</v>
      </c>
      <c r="B1" s="9" t="s">
        <v>105</v>
      </c>
    </row>
    <row r="2" spans="1:58" x14ac:dyDescent="0.35">
      <c r="A2" s="8" t="s">
        <v>44</v>
      </c>
      <c r="B2" s="9">
        <v>45323.295585949076</v>
      </c>
    </row>
    <row r="3" spans="1:58" x14ac:dyDescent="0.35">
      <c r="A3" s="8" t="s">
        <v>45</v>
      </c>
      <c r="B3" s="9">
        <v>45292</v>
      </c>
    </row>
    <row r="4" spans="1:58" x14ac:dyDescent="0.35">
      <c r="A4" s="8" t="s">
        <v>46</v>
      </c>
      <c r="B4" s="9">
        <v>45322.999988425923</v>
      </c>
    </row>
    <row r="5" spans="1:58" x14ac:dyDescent="0.35">
      <c r="A5" s="8" t="s">
        <v>50</v>
      </c>
      <c r="B5" s="9" t="s">
        <v>106</v>
      </c>
    </row>
    <row r="6" spans="1:58" x14ac:dyDescent="0.35">
      <c r="A6" s="8" t="s">
        <v>51</v>
      </c>
      <c r="B6" s="9" t="s">
        <v>107</v>
      </c>
    </row>
    <row r="7" spans="1:58" x14ac:dyDescent="0.35">
      <c r="A7" s="8" t="s">
        <v>52</v>
      </c>
      <c r="B7" s="9" t="b">
        <v>1</v>
      </c>
    </row>
    <row r="8" spans="1:58" x14ac:dyDescent="0.35">
      <c r="A8" s="8" t="s">
        <v>56</v>
      </c>
      <c r="B8" s="9" t="s">
        <v>119</v>
      </c>
    </row>
    <row r="9" spans="1:58" ht="32.25" customHeight="1" thickBot="1" x14ac:dyDescent="0.4">
      <c r="A9" s="1" t="s">
        <v>2</v>
      </c>
      <c r="B9" s="1" t="s">
        <v>3</v>
      </c>
      <c r="C9" s="1" t="s">
        <v>4</v>
      </c>
      <c r="D9" s="1" t="s">
        <v>1</v>
      </c>
      <c r="E9" s="1" t="s">
        <v>73</v>
      </c>
      <c r="F9" s="115" t="s">
        <v>127</v>
      </c>
      <c r="G9" s="115" t="s">
        <v>126</v>
      </c>
      <c r="H9" s="1" t="s">
        <v>74</v>
      </c>
      <c r="I9" s="1" t="s">
        <v>75</v>
      </c>
      <c r="J9" s="1" t="s">
        <v>5</v>
      </c>
      <c r="K9" s="1" t="s">
        <v>6</v>
      </c>
      <c r="L9" s="1" t="s">
        <v>7</v>
      </c>
      <c r="M9" s="1" t="s">
        <v>8</v>
      </c>
      <c r="N9" s="1" t="s">
        <v>53</v>
      </c>
      <c r="O9" s="1" t="s">
        <v>54</v>
      </c>
      <c r="P9" s="1" t="s">
        <v>55</v>
      </c>
      <c r="Q9" s="1" t="s">
        <v>9</v>
      </c>
      <c r="R9" s="1" t="s">
        <v>10</v>
      </c>
      <c r="S9" s="1" t="s">
        <v>11</v>
      </c>
      <c r="T9" s="1" t="s">
        <v>63</v>
      </c>
      <c r="U9" s="1" t="s">
        <v>12</v>
      </c>
      <c r="V9" s="1" t="s">
        <v>13</v>
      </c>
      <c r="W9" s="1" t="s">
        <v>14</v>
      </c>
      <c r="X9" s="1" t="s">
        <v>15</v>
      </c>
      <c r="Y9" s="1" t="s">
        <v>16</v>
      </c>
      <c r="Z9" s="1" t="s">
        <v>17</v>
      </c>
      <c r="AA9" s="1" t="s">
        <v>18</v>
      </c>
      <c r="AB9" s="1" t="s">
        <v>19</v>
      </c>
      <c r="AC9" s="1" t="s">
        <v>20</v>
      </c>
      <c r="AD9" s="1" t="s">
        <v>21</v>
      </c>
      <c r="AE9" s="1" t="s">
        <v>22</v>
      </c>
      <c r="AF9" s="1" t="s">
        <v>23</v>
      </c>
      <c r="AG9" s="1" t="s">
        <v>24</v>
      </c>
      <c r="AH9" s="1" t="s">
        <v>25</v>
      </c>
      <c r="AI9" s="1" t="s">
        <v>26</v>
      </c>
      <c r="AJ9" s="1" t="s">
        <v>27</v>
      </c>
      <c r="AK9" s="1" t="s">
        <v>28</v>
      </c>
      <c r="AL9" s="1" t="s">
        <v>57</v>
      </c>
      <c r="AM9" s="1" t="s">
        <v>29</v>
      </c>
      <c r="AN9" s="1" t="s">
        <v>30</v>
      </c>
      <c r="AO9" s="1" t="s">
        <v>31</v>
      </c>
      <c r="AP9" s="1" t="s">
        <v>58</v>
      </c>
      <c r="AQ9" s="1" t="s">
        <v>32</v>
      </c>
      <c r="AR9" s="1" t="s">
        <v>33</v>
      </c>
      <c r="AS9" s="1" t="s">
        <v>34</v>
      </c>
      <c r="AT9" s="1" t="s">
        <v>59</v>
      </c>
      <c r="AU9" s="1" t="s">
        <v>35</v>
      </c>
      <c r="AV9" s="1" t="s">
        <v>36</v>
      </c>
      <c r="AW9" s="1" t="s">
        <v>37</v>
      </c>
      <c r="AX9" s="1" t="s">
        <v>60</v>
      </c>
      <c r="AY9" s="1" t="s">
        <v>38</v>
      </c>
      <c r="AZ9" s="1" t="s">
        <v>39</v>
      </c>
      <c r="BA9" s="1" t="s">
        <v>40</v>
      </c>
      <c r="BB9" s="1" t="s">
        <v>61</v>
      </c>
      <c r="BC9" s="1" t="s">
        <v>41</v>
      </c>
      <c r="BD9" s="1" t="s">
        <v>42</v>
      </c>
      <c r="BE9" s="1" t="s">
        <v>43</v>
      </c>
      <c r="BF9" s="1" t="s">
        <v>62</v>
      </c>
    </row>
    <row r="10" spans="1:58" x14ac:dyDescent="0.35">
      <c r="H10" t="s">
        <v>159</v>
      </c>
      <c r="J10" t="s">
        <v>160</v>
      </c>
      <c r="Q10" s="2">
        <v>3</v>
      </c>
      <c r="R10" s="2">
        <v>0</v>
      </c>
      <c r="S10" s="2">
        <v>0</v>
      </c>
      <c r="T10" s="4">
        <v>0.16588755787037038</v>
      </c>
      <c r="U10" s="3">
        <v>48.297801971435547</v>
      </c>
      <c r="V10" s="2">
        <v>2</v>
      </c>
      <c r="W10" s="2">
        <v>0</v>
      </c>
      <c r="X10" s="2">
        <v>0</v>
      </c>
      <c r="Y10" s="2">
        <v>1</v>
      </c>
      <c r="Z10" s="2">
        <v>0</v>
      </c>
      <c r="AA10" s="2">
        <v>3</v>
      </c>
      <c r="AB10" s="2">
        <v>0</v>
      </c>
      <c r="AC10" s="4">
        <v>5.4398148148148144E-4</v>
      </c>
      <c r="AD10" s="5">
        <v>0</v>
      </c>
      <c r="AF10" s="7">
        <v>192.28810119628906</v>
      </c>
      <c r="AG10" s="6">
        <v>6</v>
      </c>
      <c r="AH10" s="2">
        <v>0</v>
      </c>
      <c r="AI10" s="2" t="s">
        <v>68</v>
      </c>
      <c r="AJ10" s="4">
        <v>0</v>
      </c>
      <c r="AK10" s="2">
        <v>0</v>
      </c>
      <c r="AL10" s="2">
        <v>0</v>
      </c>
      <c r="AM10" s="2" t="s">
        <v>64</v>
      </c>
      <c r="AN10" s="4">
        <v>0</v>
      </c>
      <c r="AO10" s="2">
        <v>0</v>
      </c>
      <c r="AP10" s="2">
        <v>0</v>
      </c>
      <c r="AQ10" s="2" t="s">
        <v>67</v>
      </c>
      <c r="AR10" s="4">
        <v>0</v>
      </c>
      <c r="AS10" s="2">
        <v>0</v>
      </c>
      <c r="AT10" s="2">
        <v>0</v>
      </c>
      <c r="AU10" s="2" t="s">
        <v>108</v>
      </c>
      <c r="AV10" s="4">
        <v>1.9603819444444443E-3</v>
      </c>
      <c r="AW10" s="2">
        <v>6</v>
      </c>
      <c r="AX10" s="2">
        <v>2.8341796398162842</v>
      </c>
      <c r="AY10" s="2" t="s">
        <v>125</v>
      </c>
      <c r="AZ10" s="4">
        <v>0</v>
      </c>
      <c r="BA10" s="2">
        <v>0</v>
      </c>
      <c r="BB10" s="2">
        <v>0</v>
      </c>
      <c r="BC10" s="2" t="s">
        <v>109</v>
      </c>
      <c r="BD10" s="4">
        <v>0</v>
      </c>
      <c r="BE10" s="2">
        <v>0</v>
      </c>
      <c r="BF10" s="2">
        <v>0</v>
      </c>
    </row>
    <row r="11" spans="1:58" x14ac:dyDescent="0.35">
      <c r="H11" t="s">
        <v>161</v>
      </c>
      <c r="J11" t="s">
        <v>114</v>
      </c>
      <c r="Q11" s="2">
        <v>0</v>
      </c>
      <c r="R11" s="2">
        <v>0</v>
      </c>
      <c r="S11" s="2">
        <v>0</v>
      </c>
      <c r="T11" s="4">
        <v>2.5380474537037036E-2</v>
      </c>
      <c r="U11" s="3">
        <v>19.592979431152344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2</v>
      </c>
      <c r="AB11" s="2">
        <v>1</v>
      </c>
      <c r="AC11" s="4">
        <v>8.9351851851851849E-3</v>
      </c>
      <c r="AD11" s="5">
        <v>0</v>
      </c>
      <c r="AF11" s="7">
        <v>11.934703826904297</v>
      </c>
      <c r="AG11" s="6">
        <v>3</v>
      </c>
      <c r="AH11" s="2">
        <v>0</v>
      </c>
      <c r="AI11" s="2" t="s">
        <v>68</v>
      </c>
      <c r="AJ11" s="4">
        <v>0</v>
      </c>
      <c r="AK11" s="2">
        <v>0</v>
      </c>
      <c r="AL11" s="2">
        <v>0</v>
      </c>
      <c r="AM11" s="2" t="s">
        <v>64</v>
      </c>
      <c r="AN11" s="4">
        <v>0</v>
      </c>
      <c r="AO11" s="2">
        <v>0</v>
      </c>
      <c r="AP11" s="2">
        <v>0</v>
      </c>
      <c r="AQ11" s="2" t="s">
        <v>67</v>
      </c>
      <c r="AR11" s="4">
        <v>0</v>
      </c>
      <c r="AS11" s="2">
        <v>0</v>
      </c>
      <c r="AT11" s="2">
        <v>0</v>
      </c>
      <c r="AU11" s="2" t="s">
        <v>108</v>
      </c>
      <c r="AV11" s="4">
        <v>1.0827893518518519E-3</v>
      </c>
      <c r="AW11" s="2">
        <v>2</v>
      </c>
      <c r="AX11" s="2">
        <v>1.227134108543396</v>
      </c>
      <c r="AY11" s="2" t="s">
        <v>125</v>
      </c>
      <c r="AZ11" s="4">
        <v>0</v>
      </c>
      <c r="BA11" s="2">
        <v>0</v>
      </c>
      <c r="BB11" s="2">
        <v>0</v>
      </c>
      <c r="BC11" s="2" t="s">
        <v>109</v>
      </c>
      <c r="BD11" s="4">
        <v>1.085011574074074E-2</v>
      </c>
      <c r="BE11" s="2">
        <v>1</v>
      </c>
      <c r="BF11" s="2">
        <v>3.5066981799900532E-3</v>
      </c>
    </row>
    <row r="12" spans="1:58" x14ac:dyDescent="0.35">
      <c r="H12" t="s">
        <v>162</v>
      </c>
      <c r="J12" t="s">
        <v>163</v>
      </c>
      <c r="Q12" s="2">
        <v>0</v>
      </c>
      <c r="R12" s="2">
        <v>0</v>
      </c>
      <c r="S12" s="2">
        <v>0</v>
      </c>
      <c r="T12" s="4">
        <v>2.9298240740740739E-2</v>
      </c>
      <c r="U12" s="3">
        <v>15.406139373779297</v>
      </c>
      <c r="V12" s="2">
        <v>2</v>
      </c>
      <c r="W12" s="2">
        <v>1</v>
      </c>
      <c r="X12" s="2">
        <v>0</v>
      </c>
      <c r="Y12" s="2">
        <v>0</v>
      </c>
      <c r="Z12" s="2">
        <v>1</v>
      </c>
      <c r="AA12" s="2">
        <v>5</v>
      </c>
      <c r="AB12" s="2">
        <v>1</v>
      </c>
      <c r="AC12" s="4">
        <v>5.8449074074074072E-3</v>
      </c>
      <c r="AD12" s="5">
        <v>0</v>
      </c>
      <c r="AF12" s="7">
        <v>10.832950592041016</v>
      </c>
      <c r="AG12" s="6">
        <v>9</v>
      </c>
      <c r="AH12" s="2">
        <v>0</v>
      </c>
      <c r="AI12" s="2" t="s">
        <v>68</v>
      </c>
      <c r="AJ12" s="4">
        <v>0</v>
      </c>
      <c r="AK12" s="2">
        <v>0</v>
      </c>
      <c r="AL12" s="2">
        <v>0</v>
      </c>
      <c r="AM12" s="2" t="s">
        <v>64</v>
      </c>
      <c r="AN12" s="4">
        <v>0</v>
      </c>
      <c r="AO12" s="2">
        <v>0</v>
      </c>
      <c r="AP12" s="2">
        <v>0</v>
      </c>
      <c r="AQ12" s="2" t="s">
        <v>67</v>
      </c>
      <c r="AR12" s="4">
        <v>0</v>
      </c>
      <c r="AS12" s="2">
        <v>0</v>
      </c>
      <c r="AT12" s="2">
        <v>0</v>
      </c>
      <c r="AU12" s="2" t="s">
        <v>108</v>
      </c>
      <c r="AV12" s="4">
        <v>0</v>
      </c>
      <c r="AW12" s="2">
        <v>0</v>
      </c>
      <c r="AX12" s="2">
        <v>0</v>
      </c>
      <c r="AY12" s="2" t="s">
        <v>125</v>
      </c>
      <c r="AZ12" s="4">
        <v>0</v>
      </c>
      <c r="BA12" s="2">
        <v>0</v>
      </c>
      <c r="BB12" s="2">
        <v>0</v>
      </c>
      <c r="BC12" s="2" t="s">
        <v>109</v>
      </c>
      <c r="BD12" s="4">
        <v>4.630752314814815E-3</v>
      </c>
      <c r="BE12" s="2">
        <v>1</v>
      </c>
      <c r="BF12" s="2">
        <v>1.9034867286682129</v>
      </c>
    </row>
    <row r="13" spans="1:58" x14ac:dyDescent="0.35">
      <c r="H13" t="s">
        <v>164</v>
      </c>
      <c r="J13" t="s">
        <v>165</v>
      </c>
      <c r="Q13" s="2">
        <v>85</v>
      </c>
      <c r="R13" s="2">
        <v>0</v>
      </c>
      <c r="S13" s="2">
        <v>0</v>
      </c>
      <c r="T13" s="4">
        <v>0.46383092592592595</v>
      </c>
      <c r="U13" s="3">
        <v>56.644123077392578</v>
      </c>
      <c r="V13" s="2">
        <v>7</v>
      </c>
      <c r="W13" s="2">
        <v>0</v>
      </c>
      <c r="X13" s="2">
        <v>2</v>
      </c>
      <c r="Y13" s="2">
        <v>0</v>
      </c>
      <c r="Z13" s="2">
        <v>0</v>
      </c>
      <c r="AA13" s="2">
        <v>7</v>
      </c>
      <c r="AB13" s="2">
        <v>0</v>
      </c>
      <c r="AC13" s="4">
        <v>3.8078703703703703E-3</v>
      </c>
      <c r="AD13" s="5">
        <v>9</v>
      </c>
      <c r="AF13" s="7">
        <v>630.55914306640625</v>
      </c>
      <c r="AG13" s="6">
        <v>16</v>
      </c>
      <c r="AH13" s="2">
        <v>0</v>
      </c>
      <c r="AI13" s="2" t="s">
        <v>68</v>
      </c>
      <c r="AJ13" s="4">
        <v>1.388888888888889E-6</v>
      </c>
      <c r="AK13" s="2">
        <v>1</v>
      </c>
      <c r="AL13" s="2">
        <v>3.7557465839199722E-4</v>
      </c>
      <c r="AM13" s="2" t="s">
        <v>64</v>
      </c>
      <c r="AN13" s="4">
        <v>0</v>
      </c>
      <c r="AO13" s="2">
        <v>0</v>
      </c>
      <c r="AP13" s="2">
        <v>0</v>
      </c>
      <c r="AQ13" s="2" t="s">
        <v>67</v>
      </c>
      <c r="AR13" s="4">
        <v>3.1250000000000003E-7</v>
      </c>
      <c r="AS13" s="2">
        <v>1</v>
      </c>
      <c r="AT13" s="2">
        <v>4.3963089410681278E-5</v>
      </c>
      <c r="AU13" s="2" t="s">
        <v>108</v>
      </c>
      <c r="AV13" s="4">
        <v>3.3828472222222224E-3</v>
      </c>
      <c r="AW13" s="2">
        <v>8</v>
      </c>
      <c r="AX13" s="2">
        <v>5.2673349380493164</v>
      </c>
      <c r="AY13" s="2" t="s">
        <v>125</v>
      </c>
      <c r="AZ13" s="4">
        <v>0</v>
      </c>
      <c r="BA13" s="2">
        <v>0</v>
      </c>
      <c r="BB13" s="2">
        <v>0</v>
      </c>
      <c r="BC13" s="2" t="s">
        <v>109</v>
      </c>
      <c r="BD13" s="4">
        <v>0</v>
      </c>
      <c r="BE13" s="2">
        <v>0</v>
      </c>
      <c r="BF13" s="2">
        <v>0</v>
      </c>
    </row>
    <row r="14" spans="1:58" x14ac:dyDescent="0.35">
      <c r="H14" t="s">
        <v>166</v>
      </c>
      <c r="J14" t="s">
        <v>167</v>
      </c>
      <c r="Q14" s="2">
        <v>0</v>
      </c>
      <c r="R14" s="2">
        <v>0</v>
      </c>
      <c r="S14" s="2">
        <v>0</v>
      </c>
      <c r="T14" s="4">
        <v>2.8584293981481483E-2</v>
      </c>
      <c r="U14" s="3">
        <v>22.094661712646484</v>
      </c>
      <c r="V14" s="2">
        <v>3</v>
      </c>
      <c r="W14" s="2">
        <v>0</v>
      </c>
      <c r="X14" s="2">
        <v>0</v>
      </c>
      <c r="Y14" s="2">
        <v>0</v>
      </c>
      <c r="Z14" s="2">
        <v>1</v>
      </c>
      <c r="AA14" s="2">
        <v>1</v>
      </c>
      <c r="AB14" s="2">
        <v>0</v>
      </c>
      <c r="AC14" s="4">
        <v>3.2175925925925926E-3</v>
      </c>
      <c r="AD14" s="5">
        <v>0</v>
      </c>
      <c r="AF14" s="7">
        <v>15.157453536987305</v>
      </c>
      <c r="AG14" s="6">
        <v>5</v>
      </c>
      <c r="AH14" s="2">
        <v>0</v>
      </c>
      <c r="AI14" s="2" t="s">
        <v>68</v>
      </c>
      <c r="AJ14" s="4">
        <v>0</v>
      </c>
      <c r="AK14" s="2">
        <v>0</v>
      </c>
      <c r="AL14" s="2">
        <v>0</v>
      </c>
      <c r="AM14" s="2" t="s">
        <v>64</v>
      </c>
      <c r="AN14" s="4">
        <v>0</v>
      </c>
      <c r="AO14" s="2">
        <v>0</v>
      </c>
      <c r="AP14" s="2">
        <v>0</v>
      </c>
      <c r="AQ14" s="2" t="s">
        <v>67</v>
      </c>
      <c r="AR14" s="4">
        <v>0</v>
      </c>
      <c r="AS14" s="2">
        <v>0</v>
      </c>
      <c r="AT14" s="2">
        <v>0</v>
      </c>
      <c r="AU14" s="2" t="s">
        <v>108</v>
      </c>
      <c r="AV14" s="4">
        <v>1.8854050925925926E-3</v>
      </c>
      <c r="AW14" s="2">
        <v>3</v>
      </c>
      <c r="AX14" s="2">
        <v>2.7498865127563477</v>
      </c>
      <c r="AY14" s="2" t="s">
        <v>125</v>
      </c>
      <c r="AZ14" s="4">
        <v>0</v>
      </c>
      <c r="BA14" s="2">
        <v>0</v>
      </c>
      <c r="BB14" s="2">
        <v>0</v>
      </c>
      <c r="BC14" s="2" t="s">
        <v>109</v>
      </c>
      <c r="BD14" s="4">
        <v>0</v>
      </c>
      <c r="BE14" s="2">
        <v>0</v>
      </c>
      <c r="BF14" s="2">
        <v>0</v>
      </c>
    </row>
    <row r="15" spans="1:58" x14ac:dyDescent="0.35">
      <c r="H15" t="s">
        <v>168</v>
      </c>
      <c r="J15" t="s">
        <v>169</v>
      </c>
      <c r="Q15" s="2">
        <v>0</v>
      </c>
      <c r="R15" s="2">
        <v>0</v>
      </c>
      <c r="S15" s="2">
        <v>0</v>
      </c>
      <c r="T15" s="4">
        <v>0.25609126157407408</v>
      </c>
      <c r="U15" s="3">
        <v>11.103516578674316</v>
      </c>
      <c r="V15" s="2">
        <v>24</v>
      </c>
      <c r="W15" s="2">
        <v>13</v>
      </c>
      <c r="X15" s="2">
        <v>4</v>
      </c>
      <c r="Y15" s="2">
        <v>5</v>
      </c>
      <c r="Z15" s="2">
        <v>2</v>
      </c>
      <c r="AA15" s="2">
        <v>22</v>
      </c>
      <c r="AB15" s="2">
        <v>25</v>
      </c>
      <c r="AC15" s="4">
        <v>0.19560185185185186</v>
      </c>
      <c r="AD15" s="5">
        <v>0</v>
      </c>
      <c r="AF15" s="7">
        <v>68.24432373046875</v>
      </c>
      <c r="AG15" s="6">
        <v>70</v>
      </c>
      <c r="AH15" s="2">
        <v>0</v>
      </c>
      <c r="AI15" s="2" t="s">
        <v>68</v>
      </c>
      <c r="AJ15" s="4">
        <v>6.9444444444444448E-7</v>
      </c>
      <c r="AK15" s="2">
        <v>2</v>
      </c>
      <c r="AL15" s="2">
        <v>1.5578336024191231E-4</v>
      </c>
      <c r="AM15" s="2" t="s">
        <v>64</v>
      </c>
      <c r="AN15" s="4">
        <v>0</v>
      </c>
      <c r="AO15" s="2">
        <v>0</v>
      </c>
      <c r="AP15" s="2">
        <v>0</v>
      </c>
      <c r="AQ15" s="2" t="s">
        <v>67</v>
      </c>
      <c r="AR15" s="4">
        <v>1.800925925925926E-5</v>
      </c>
      <c r="AS15" s="2">
        <v>10</v>
      </c>
      <c r="AT15" s="2">
        <v>2.0714933052659035E-3</v>
      </c>
      <c r="AU15" s="2" t="s">
        <v>108</v>
      </c>
      <c r="AV15" s="4">
        <v>4.1797106481481485E-3</v>
      </c>
      <c r="AW15" s="2">
        <v>9</v>
      </c>
      <c r="AX15" s="2">
        <v>4.6304497718811035</v>
      </c>
      <c r="AY15" s="2" t="s">
        <v>125</v>
      </c>
      <c r="AZ15" s="4">
        <v>0</v>
      </c>
      <c r="BA15" s="2">
        <v>0</v>
      </c>
      <c r="BB15" s="2">
        <v>0</v>
      </c>
      <c r="BC15" s="2" t="s">
        <v>109</v>
      </c>
      <c r="BD15" s="4">
        <v>0.1661271875</v>
      </c>
      <c r="BE15" s="2">
        <v>27</v>
      </c>
      <c r="BF15" s="2">
        <v>0.13980948925018311</v>
      </c>
    </row>
    <row r="16" spans="1:58" x14ac:dyDescent="0.35">
      <c r="H16" t="s">
        <v>170</v>
      </c>
      <c r="J16" t="s">
        <v>171</v>
      </c>
      <c r="Q16" s="2">
        <v>0</v>
      </c>
      <c r="R16" s="2">
        <v>0</v>
      </c>
      <c r="S16" s="2">
        <v>0</v>
      </c>
      <c r="T16" s="4">
        <v>1.936195601851852E-2</v>
      </c>
      <c r="U16" s="3">
        <v>9.4285135269165039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4">
        <v>3.449074074074074E-3</v>
      </c>
      <c r="AD16" s="5">
        <v>0</v>
      </c>
      <c r="AF16" s="7">
        <v>4.381309986114502</v>
      </c>
      <c r="AG16" s="6">
        <v>3</v>
      </c>
      <c r="AH16" s="2">
        <v>0</v>
      </c>
      <c r="AI16" s="2" t="s">
        <v>68</v>
      </c>
      <c r="AJ16" s="4">
        <v>0</v>
      </c>
      <c r="AK16" s="2">
        <v>0</v>
      </c>
      <c r="AL16" s="2">
        <v>0</v>
      </c>
      <c r="AM16" s="2" t="s">
        <v>64</v>
      </c>
      <c r="AN16" s="4">
        <v>0</v>
      </c>
      <c r="AO16" s="2">
        <v>0</v>
      </c>
      <c r="AP16" s="2">
        <v>0</v>
      </c>
      <c r="AQ16" s="2" t="s">
        <v>67</v>
      </c>
      <c r="AR16" s="4">
        <v>0</v>
      </c>
      <c r="AS16" s="2">
        <v>0</v>
      </c>
      <c r="AT16" s="2">
        <v>0</v>
      </c>
      <c r="AU16" s="2" t="s">
        <v>108</v>
      </c>
      <c r="AV16" s="4">
        <v>0</v>
      </c>
      <c r="AW16" s="2">
        <v>0</v>
      </c>
      <c r="AX16" s="2">
        <v>0</v>
      </c>
      <c r="AY16" s="2" t="s">
        <v>125</v>
      </c>
      <c r="AZ16" s="4">
        <v>0</v>
      </c>
      <c r="BA16" s="2">
        <v>0</v>
      </c>
      <c r="BB16" s="2">
        <v>0</v>
      </c>
      <c r="BC16" s="2" t="s">
        <v>109</v>
      </c>
      <c r="BD16" s="4">
        <v>0</v>
      </c>
      <c r="BE16" s="2">
        <v>0</v>
      </c>
      <c r="BF16" s="2">
        <v>0</v>
      </c>
    </row>
    <row r="17" spans="8:58" x14ac:dyDescent="0.35">
      <c r="H17" t="s">
        <v>172</v>
      </c>
      <c r="J17" t="s">
        <v>110</v>
      </c>
      <c r="Q17" s="2">
        <v>1</v>
      </c>
      <c r="R17" s="2">
        <v>0</v>
      </c>
      <c r="S17" s="2">
        <v>0</v>
      </c>
      <c r="T17" s="4">
        <v>0.37460783564814815</v>
      </c>
      <c r="U17" s="3">
        <v>43.150699615478516</v>
      </c>
      <c r="V17" s="2">
        <v>5</v>
      </c>
      <c r="W17" s="2">
        <v>0</v>
      </c>
      <c r="X17" s="2">
        <v>0</v>
      </c>
      <c r="Y17" s="2">
        <v>0</v>
      </c>
      <c r="Z17" s="2">
        <v>0</v>
      </c>
      <c r="AA17" s="2">
        <v>11</v>
      </c>
      <c r="AB17" s="2">
        <v>0</v>
      </c>
      <c r="AC17" s="4">
        <v>1.3194444444444445E-3</v>
      </c>
      <c r="AD17" s="5">
        <v>1</v>
      </c>
      <c r="AF17" s="7">
        <v>387.95016479492188</v>
      </c>
      <c r="AG17" s="6">
        <v>16</v>
      </c>
      <c r="AH17" s="2">
        <v>0</v>
      </c>
      <c r="AI17" s="2" t="s">
        <v>68</v>
      </c>
      <c r="AJ17" s="4">
        <v>0</v>
      </c>
      <c r="AK17" s="2">
        <v>0</v>
      </c>
      <c r="AL17" s="2">
        <v>0</v>
      </c>
      <c r="AM17" s="2" t="s">
        <v>64</v>
      </c>
      <c r="AN17" s="4">
        <v>0</v>
      </c>
      <c r="AO17" s="2">
        <v>0</v>
      </c>
      <c r="AP17" s="2">
        <v>0</v>
      </c>
      <c r="AQ17" s="2" t="s">
        <v>67</v>
      </c>
      <c r="AR17" s="4">
        <v>1.5821759259259258E-5</v>
      </c>
      <c r="AS17" s="2">
        <v>1</v>
      </c>
      <c r="AT17" s="2">
        <v>6.6425795666873455E-3</v>
      </c>
      <c r="AU17" s="2" t="s">
        <v>108</v>
      </c>
      <c r="AV17" s="4">
        <v>2.7922685185185186E-3</v>
      </c>
      <c r="AW17" s="2">
        <v>8</v>
      </c>
      <c r="AX17" s="2">
        <v>4.0360584259033203</v>
      </c>
      <c r="AY17" s="2" t="s">
        <v>125</v>
      </c>
      <c r="AZ17" s="4">
        <v>0</v>
      </c>
      <c r="BA17" s="2">
        <v>0</v>
      </c>
      <c r="BB17" s="2">
        <v>0</v>
      </c>
      <c r="BC17" s="2" t="s">
        <v>109</v>
      </c>
      <c r="BD17" s="4">
        <v>0</v>
      </c>
      <c r="BE17" s="2">
        <v>0</v>
      </c>
      <c r="BF17" s="2">
        <v>0</v>
      </c>
    </row>
    <row r="18" spans="8:58" x14ac:dyDescent="0.35">
      <c r="H18" t="s">
        <v>173</v>
      </c>
      <c r="J18" t="s">
        <v>174</v>
      </c>
      <c r="Q18" s="2">
        <v>15</v>
      </c>
      <c r="R18" s="2">
        <v>0</v>
      </c>
      <c r="S18" s="2">
        <v>0</v>
      </c>
      <c r="T18" s="4">
        <v>0.10006725694444445</v>
      </c>
      <c r="U18" s="3">
        <v>51.343040466308594</v>
      </c>
      <c r="V18" s="2">
        <v>2</v>
      </c>
      <c r="W18" s="2">
        <v>0</v>
      </c>
      <c r="X18" s="2">
        <v>1</v>
      </c>
      <c r="Y18" s="2">
        <v>0</v>
      </c>
      <c r="Z18" s="2">
        <v>0</v>
      </c>
      <c r="AA18" s="2">
        <v>1</v>
      </c>
      <c r="AB18" s="2">
        <v>0</v>
      </c>
      <c r="AC18" s="4">
        <v>4.2939814814814811E-3</v>
      </c>
      <c r="AD18" s="5">
        <v>0</v>
      </c>
      <c r="AF18" s="7">
        <v>123.30618286132813</v>
      </c>
      <c r="AG18" s="6">
        <v>4</v>
      </c>
      <c r="AH18" s="2">
        <v>0</v>
      </c>
      <c r="AI18" s="2" t="s">
        <v>68</v>
      </c>
      <c r="AJ18" s="4">
        <v>0</v>
      </c>
      <c r="AK18" s="2">
        <v>0</v>
      </c>
      <c r="AL18" s="2">
        <v>0</v>
      </c>
      <c r="AM18" s="2" t="s">
        <v>64</v>
      </c>
      <c r="AN18" s="4">
        <v>0</v>
      </c>
      <c r="AO18" s="2">
        <v>0</v>
      </c>
      <c r="AP18" s="2">
        <v>0</v>
      </c>
      <c r="AQ18" s="2" t="s">
        <v>67</v>
      </c>
      <c r="AR18" s="4">
        <v>0</v>
      </c>
      <c r="AS18" s="2">
        <v>0</v>
      </c>
      <c r="AT18" s="2">
        <v>0</v>
      </c>
      <c r="AU18" s="2" t="s">
        <v>108</v>
      </c>
      <c r="AV18" s="4">
        <v>8.3820833333333334E-3</v>
      </c>
      <c r="AW18" s="2">
        <v>16</v>
      </c>
      <c r="AX18" s="2">
        <v>13.543291091918945</v>
      </c>
      <c r="AY18" s="2" t="s">
        <v>125</v>
      </c>
      <c r="AZ18" s="4">
        <v>0</v>
      </c>
      <c r="BA18" s="2">
        <v>0</v>
      </c>
      <c r="BB18" s="2">
        <v>0</v>
      </c>
      <c r="BC18" s="2" t="s">
        <v>109</v>
      </c>
      <c r="BD18" s="4">
        <v>0</v>
      </c>
      <c r="BE18" s="2">
        <v>0</v>
      </c>
      <c r="BF18" s="2">
        <v>0</v>
      </c>
    </row>
    <row r="19" spans="8:58" x14ac:dyDescent="0.35">
      <c r="H19" t="s">
        <v>111</v>
      </c>
      <c r="J19" t="s">
        <v>110</v>
      </c>
      <c r="Q19" s="2">
        <v>15</v>
      </c>
      <c r="R19" s="2">
        <v>1</v>
      </c>
      <c r="S19" s="2">
        <v>0</v>
      </c>
      <c r="T19" s="4">
        <v>0.73380461805555552</v>
      </c>
      <c r="U19" s="3">
        <v>26.607280731201172</v>
      </c>
      <c r="V19" s="2">
        <v>20</v>
      </c>
      <c r="W19" s="2">
        <v>5</v>
      </c>
      <c r="X19" s="2">
        <v>0</v>
      </c>
      <c r="Y19" s="2">
        <v>3</v>
      </c>
      <c r="Z19" s="2">
        <v>4</v>
      </c>
      <c r="AA19" s="2">
        <v>37</v>
      </c>
      <c r="AB19" s="2">
        <v>13</v>
      </c>
      <c r="AC19" s="4">
        <v>0.16718749999999999</v>
      </c>
      <c r="AD19" s="5">
        <v>0</v>
      </c>
      <c r="AF19" s="7">
        <v>468.58908081054688</v>
      </c>
      <c r="AG19" s="6">
        <v>69</v>
      </c>
      <c r="AH19" s="2">
        <v>0</v>
      </c>
      <c r="AI19" s="2" t="s">
        <v>68</v>
      </c>
      <c r="AJ19" s="4">
        <v>1.7361111111111112E-6</v>
      </c>
      <c r="AK19" s="2">
        <v>1</v>
      </c>
      <c r="AL19" s="2">
        <v>3.3016389352269471E-4</v>
      </c>
      <c r="AM19" s="2" t="s">
        <v>64</v>
      </c>
      <c r="AN19" s="4">
        <v>0</v>
      </c>
      <c r="AO19" s="2">
        <v>0</v>
      </c>
      <c r="AP19" s="2">
        <v>0</v>
      </c>
      <c r="AQ19" s="2" t="s">
        <v>67</v>
      </c>
      <c r="AR19" s="4">
        <v>2.9398148148148147E-6</v>
      </c>
      <c r="AS19" s="2">
        <v>1</v>
      </c>
      <c r="AT19" s="2">
        <v>8.1699539441615343E-4</v>
      </c>
      <c r="AU19" s="2" t="s">
        <v>108</v>
      </c>
      <c r="AV19" s="4">
        <v>4.2147094907407409E-2</v>
      </c>
      <c r="AW19" s="2">
        <v>40</v>
      </c>
      <c r="AX19" s="2">
        <v>72.214736938476563</v>
      </c>
      <c r="AY19" s="2" t="s">
        <v>125</v>
      </c>
      <c r="AZ19" s="4">
        <v>2.4757638888888888E-2</v>
      </c>
      <c r="BA19" s="2">
        <v>20</v>
      </c>
      <c r="BB19" s="2">
        <v>17.419488906860352</v>
      </c>
      <c r="BC19" s="2" t="s">
        <v>109</v>
      </c>
      <c r="BD19" s="4">
        <v>0.13864925925925925</v>
      </c>
      <c r="BE19" s="2">
        <v>14</v>
      </c>
      <c r="BF19" s="2">
        <v>6.7654542922973633</v>
      </c>
    </row>
    <row r="20" spans="8:58" x14ac:dyDescent="0.35">
      <c r="H20" t="s">
        <v>112</v>
      </c>
      <c r="J20" t="s">
        <v>110</v>
      </c>
      <c r="Q20" s="2">
        <v>22</v>
      </c>
      <c r="R20" s="2">
        <v>0</v>
      </c>
      <c r="S20" s="2">
        <v>0</v>
      </c>
      <c r="T20" s="4">
        <v>1.0856070254629631</v>
      </c>
      <c r="U20" s="3">
        <v>31.754976272583008</v>
      </c>
      <c r="V20" s="2">
        <v>33</v>
      </c>
      <c r="W20" s="2">
        <v>3</v>
      </c>
      <c r="X20" s="2">
        <v>8</v>
      </c>
      <c r="Y20" s="2">
        <v>5</v>
      </c>
      <c r="Z20" s="2">
        <v>3</v>
      </c>
      <c r="AA20" s="2">
        <v>56</v>
      </c>
      <c r="AB20" s="2">
        <v>17</v>
      </c>
      <c r="AC20" s="4">
        <v>0.19836805555555556</v>
      </c>
      <c r="AD20" s="5">
        <v>0</v>
      </c>
      <c r="AF20" s="7">
        <v>827.3621826171875</v>
      </c>
      <c r="AG20" s="6">
        <v>108</v>
      </c>
      <c r="AH20" s="2">
        <v>0</v>
      </c>
      <c r="AI20" s="2" t="s">
        <v>68</v>
      </c>
      <c r="AJ20" s="4">
        <v>5.7766203703703701E-5</v>
      </c>
      <c r="AK20" s="2">
        <v>18</v>
      </c>
      <c r="AL20" s="2">
        <v>9.9883321672677994E-3</v>
      </c>
      <c r="AM20" s="2" t="s">
        <v>64</v>
      </c>
      <c r="AN20" s="4">
        <v>0</v>
      </c>
      <c r="AO20" s="2">
        <v>0</v>
      </c>
      <c r="AP20" s="2">
        <v>0</v>
      </c>
      <c r="AQ20" s="2" t="s">
        <v>67</v>
      </c>
      <c r="AR20" s="4">
        <v>1.1574074074074074E-7</v>
      </c>
      <c r="AS20" s="2">
        <v>1</v>
      </c>
      <c r="AT20" s="2">
        <v>1.600376344867982E-5</v>
      </c>
      <c r="AU20" s="2" t="s">
        <v>108</v>
      </c>
      <c r="AV20" s="4">
        <v>3.5666550925925924E-2</v>
      </c>
      <c r="AW20" s="2">
        <v>79</v>
      </c>
      <c r="AX20" s="2">
        <v>46.681449890136719</v>
      </c>
      <c r="AY20" s="2" t="s">
        <v>125</v>
      </c>
      <c r="AZ20" s="4">
        <v>0</v>
      </c>
      <c r="BA20" s="2">
        <v>0</v>
      </c>
      <c r="BB20" s="2">
        <v>0</v>
      </c>
      <c r="BC20" s="2" t="s">
        <v>109</v>
      </c>
      <c r="BD20" s="4">
        <v>0.15960652777777778</v>
      </c>
      <c r="BE20" s="2">
        <v>20</v>
      </c>
      <c r="BF20" s="2">
        <v>21.315893173217773</v>
      </c>
    </row>
    <row r="21" spans="8:58" x14ac:dyDescent="0.35">
      <c r="H21" t="s">
        <v>113</v>
      </c>
      <c r="J21" t="s">
        <v>110</v>
      </c>
      <c r="Q21" s="2">
        <v>3</v>
      </c>
      <c r="R21" s="2">
        <v>0</v>
      </c>
      <c r="S21" s="2">
        <v>0</v>
      </c>
      <c r="T21" s="4">
        <v>1.7030304282407407</v>
      </c>
      <c r="U21" s="3">
        <v>38.958538055419922</v>
      </c>
      <c r="V21" s="2">
        <v>41</v>
      </c>
      <c r="W21" s="2">
        <v>13</v>
      </c>
      <c r="X21" s="2">
        <v>1</v>
      </c>
      <c r="Y21" s="2">
        <v>1</v>
      </c>
      <c r="Z21" s="2">
        <v>3</v>
      </c>
      <c r="AA21" s="2">
        <v>29</v>
      </c>
      <c r="AB21" s="2">
        <v>7</v>
      </c>
      <c r="AC21" s="4">
        <v>7.2893518518518524E-2</v>
      </c>
      <c r="AD21" s="5">
        <v>2</v>
      </c>
      <c r="AF21" s="7">
        <v>1592.341796875</v>
      </c>
      <c r="AG21" s="6">
        <v>88</v>
      </c>
      <c r="AH21" s="2">
        <v>0</v>
      </c>
      <c r="AI21" s="2" t="s">
        <v>68</v>
      </c>
      <c r="AJ21" s="4">
        <v>5.0115740740740741E-6</v>
      </c>
      <c r="AK21" s="2">
        <v>3</v>
      </c>
      <c r="AL21" s="2">
        <v>1.6570476582273841E-3</v>
      </c>
      <c r="AM21" s="2" t="s">
        <v>64</v>
      </c>
      <c r="AN21" s="4">
        <v>1.2743055555555556E-5</v>
      </c>
      <c r="AO21" s="2">
        <v>3</v>
      </c>
      <c r="AP21" s="2">
        <v>6.820648442953825E-3</v>
      </c>
      <c r="AQ21" s="2" t="s">
        <v>67</v>
      </c>
      <c r="AR21" s="4">
        <v>0</v>
      </c>
      <c r="AS21" s="2">
        <v>0</v>
      </c>
      <c r="AT21" s="2">
        <v>0</v>
      </c>
      <c r="AU21" s="2" t="s">
        <v>108</v>
      </c>
      <c r="AV21" s="4">
        <v>2.1104456018518517E-2</v>
      </c>
      <c r="AW21" s="2">
        <v>55</v>
      </c>
      <c r="AX21" s="2">
        <v>26.758970260620117</v>
      </c>
      <c r="AY21" s="2" t="s">
        <v>125</v>
      </c>
      <c r="AZ21" s="4">
        <v>0</v>
      </c>
      <c r="BA21" s="2">
        <v>0</v>
      </c>
      <c r="BB21" s="2">
        <v>0</v>
      </c>
      <c r="BC21" s="2" t="s">
        <v>109</v>
      </c>
      <c r="BD21" s="4">
        <v>0.10222591435185185</v>
      </c>
      <c r="BE21" s="2">
        <v>9</v>
      </c>
      <c r="BF21" s="2">
        <v>34.220062255859375</v>
      </c>
    </row>
    <row r="22" spans="8:58" x14ac:dyDescent="0.35">
      <c r="H22" t="s">
        <v>175</v>
      </c>
      <c r="J22" t="s">
        <v>110</v>
      </c>
      <c r="Q22" s="2">
        <v>83</v>
      </c>
      <c r="R22" s="2">
        <v>0</v>
      </c>
      <c r="S22" s="2">
        <v>0</v>
      </c>
      <c r="T22" s="4">
        <v>0.50154290509259258</v>
      </c>
      <c r="U22" s="3">
        <v>58.926441192626953</v>
      </c>
      <c r="V22" s="2">
        <v>7</v>
      </c>
      <c r="W22" s="2">
        <v>0</v>
      </c>
      <c r="X22" s="2">
        <v>1</v>
      </c>
      <c r="Y22" s="2">
        <v>0</v>
      </c>
      <c r="Z22" s="2">
        <v>0</v>
      </c>
      <c r="AA22" s="2">
        <v>3</v>
      </c>
      <c r="AB22" s="2">
        <v>0</v>
      </c>
      <c r="AC22" s="4">
        <v>3.0555555555555557E-3</v>
      </c>
      <c r="AD22" s="5">
        <v>0</v>
      </c>
      <c r="AF22" s="7">
        <v>709.29931640625</v>
      </c>
      <c r="AG22" s="6">
        <v>11</v>
      </c>
      <c r="AH22" s="2">
        <v>0</v>
      </c>
      <c r="AI22" s="2" t="s">
        <v>68</v>
      </c>
      <c r="AJ22" s="4">
        <v>0</v>
      </c>
      <c r="AK22" s="2">
        <v>0</v>
      </c>
      <c r="AL22" s="2">
        <v>0</v>
      </c>
      <c r="AM22" s="2" t="s">
        <v>64</v>
      </c>
      <c r="AN22" s="4">
        <v>9.2592592592592594E-7</v>
      </c>
      <c r="AO22" s="2">
        <v>1</v>
      </c>
      <c r="AP22" s="2">
        <v>2.4351461615879089E-4</v>
      </c>
      <c r="AQ22" s="2" t="s">
        <v>67</v>
      </c>
      <c r="AR22" s="4">
        <v>0</v>
      </c>
      <c r="AS22" s="2">
        <v>0</v>
      </c>
      <c r="AT22" s="2">
        <v>0</v>
      </c>
      <c r="AU22" s="2" t="s">
        <v>108</v>
      </c>
      <c r="AV22" s="4">
        <v>1.3022407407407408E-2</v>
      </c>
      <c r="AW22" s="2">
        <v>27</v>
      </c>
      <c r="AX22" s="2">
        <v>22.316774368286133</v>
      </c>
      <c r="AY22" s="2" t="s">
        <v>125</v>
      </c>
      <c r="AZ22" s="4">
        <v>0</v>
      </c>
      <c r="BA22" s="2">
        <v>0</v>
      </c>
      <c r="BB22" s="2">
        <v>0</v>
      </c>
      <c r="BC22" s="2" t="s">
        <v>109</v>
      </c>
      <c r="BD22" s="4">
        <v>0</v>
      </c>
      <c r="BE22" s="2">
        <v>0</v>
      </c>
      <c r="BF22" s="2">
        <v>0</v>
      </c>
    </row>
    <row r="23" spans="8:58" x14ac:dyDescent="0.35">
      <c r="H23" t="s">
        <v>176</v>
      </c>
      <c r="J23" t="s">
        <v>110</v>
      </c>
      <c r="Q23" s="2">
        <v>7</v>
      </c>
      <c r="R23" s="2">
        <v>0</v>
      </c>
      <c r="S23" s="2">
        <v>0</v>
      </c>
      <c r="T23" s="4">
        <v>0.19612842592592591</v>
      </c>
      <c r="U23" s="3">
        <v>39.969310760498047</v>
      </c>
      <c r="V23" s="2">
        <v>4</v>
      </c>
      <c r="W23" s="2">
        <v>1</v>
      </c>
      <c r="X23" s="2">
        <v>1</v>
      </c>
      <c r="Y23" s="2">
        <v>0</v>
      </c>
      <c r="Z23" s="2">
        <v>0</v>
      </c>
      <c r="AA23" s="2">
        <v>5</v>
      </c>
      <c r="AB23" s="2">
        <v>3</v>
      </c>
      <c r="AC23" s="4">
        <v>2.5092592592592593E-2</v>
      </c>
      <c r="AD23" s="5">
        <v>0</v>
      </c>
      <c r="AF23" s="7">
        <v>188.13882446289063</v>
      </c>
      <c r="AG23" s="6">
        <v>11</v>
      </c>
      <c r="AH23" s="2">
        <v>0</v>
      </c>
      <c r="AI23" s="2" t="s">
        <v>68</v>
      </c>
      <c r="AJ23" s="4">
        <v>2.8587962962962961E-6</v>
      </c>
      <c r="AK23" s="2">
        <v>1</v>
      </c>
      <c r="AL23" s="2">
        <v>5.4019474191591144E-4</v>
      </c>
      <c r="AM23" s="2" t="s">
        <v>64</v>
      </c>
      <c r="AN23" s="4">
        <v>4.8611111111111113E-6</v>
      </c>
      <c r="AO23" s="2">
        <v>1</v>
      </c>
      <c r="AP23" s="2">
        <v>7.8031215816736221E-3</v>
      </c>
      <c r="AQ23" s="2" t="s">
        <v>67</v>
      </c>
      <c r="AR23" s="4">
        <v>2.2800925925925925E-6</v>
      </c>
      <c r="AS23" s="2">
        <v>1</v>
      </c>
      <c r="AT23" s="2">
        <v>7.3557329596951604E-4</v>
      </c>
      <c r="AU23" s="2" t="s">
        <v>108</v>
      </c>
      <c r="AV23" s="4">
        <v>6.7207060185185182E-3</v>
      </c>
      <c r="AW23" s="2">
        <v>13</v>
      </c>
      <c r="AX23" s="2">
        <v>11.463650703430176</v>
      </c>
      <c r="AY23" s="2" t="s">
        <v>125</v>
      </c>
      <c r="AZ23" s="4">
        <v>0</v>
      </c>
      <c r="BA23" s="2">
        <v>0</v>
      </c>
      <c r="BB23" s="2">
        <v>0</v>
      </c>
      <c r="BC23" s="2" t="s">
        <v>109</v>
      </c>
      <c r="BD23" s="4">
        <v>3.1775289351851851E-2</v>
      </c>
      <c r="BE23" s="2">
        <v>3</v>
      </c>
      <c r="BF23" s="2">
        <v>6.9873929023742676E-2</v>
      </c>
    </row>
    <row r="24" spans="8:58" x14ac:dyDescent="0.35">
      <c r="H24" t="s">
        <v>177</v>
      </c>
      <c r="J24" t="s">
        <v>171</v>
      </c>
      <c r="Q24" s="2">
        <v>0</v>
      </c>
      <c r="R24" s="2">
        <v>0</v>
      </c>
      <c r="S24" s="2">
        <v>0</v>
      </c>
      <c r="T24" s="4">
        <v>3.8701504629629631E-2</v>
      </c>
      <c r="U24" s="3">
        <v>8.7188510894775391</v>
      </c>
      <c r="V24" s="2">
        <v>2</v>
      </c>
      <c r="W24" s="2">
        <v>1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4">
        <v>3.3564814814814816E-3</v>
      </c>
      <c r="AD24" s="5">
        <v>0</v>
      </c>
      <c r="AF24" s="7">
        <v>8.0983858108520508</v>
      </c>
      <c r="AG24" s="6">
        <v>4</v>
      </c>
      <c r="AH24" s="2">
        <v>0</v>
      </c>
      <c r="AI24" s="2" t="s">
        <v>68</v>
      </c>
      <c r="AJ24" s="4">
        <v>0</v>
      </c>
      <c r="AK24" s="2">
        <v>0</v>
      </c>
      <c r="AL24" s="2">
        <v>0</v>
      </c>
      <c r="AM24" s="2" t="s">
        <v>64</v>
      </c>
      <c r="AN24" s="4">
        <v>0</v>
      </c>
      <c r="AO24" s="2">
        <v>0</v>
      </c>
      <c r="AP24" s="2">
        <v>0</v>
      </c>
      <c r="AQ24" s="2" t="s">
        <v>67</v>
      </c>
      <c r="AR24" s="4">
        <v>3.8194444444444445E-7</v>
      </c>
      <c r="AS24" s="2">
        <v>1</v>
      </c>
      <c r="AT24" s="2">
        <v>7.1951537393033504E-5</v>
      </c>
      <c r="AU24" s="2" t="s">
        <v>108</v>
      </c>
      <c r="AV24" s="4">
        <v>0</v>
      </c>
      <c r="AW24" s="2">
        <v>0</v>
      </c>
      <c r="AX24" s="2">
        <v>0</v>
      </c>
      <c r="AY24" s="2" t="s">
        <v>125</v>
      </c>
      <c r="AZ24" s="4">
        <v>0</v>
      </c>
      <c r="BA24" s="2">
        <v>0</v>
      </c>
      <c r="BB24" s="2">
        <v>0</v>
      </c>
      <c r="BC24" s="2" t="s">
        <v>109</v>
      </c>
      <c r="BD24" s="4">
        <v>0</v>
      </c>
      <c r="BE24" s="2">
        <v>0</v>
      </c>
      <c r="BF24" s="2">
        <v>0</v>
      </c>
    </row>
    <row r="25" spans="8:58" x14ac:dyDescent="0.35">
      <c r="H25" t="s">
        <v>178</v>
      </c>
      <c r="J25" t="s">
        <v>163</v>
      </c>
      <c r="Q25" s="2">
        <v>0</v>
      </c>
      <c r="R25" s="2">
        <v>0</v>
      </c>
      <c r="S25" s="2">
        <v>0</v>
      </c>
      <c r="T25" s="4">
        <v>2.4706261574074073E-2</v>
      </c>
      <c r="U25" s="3">
        <v>19.2298583984375</v>
      </c>
      <c r="V25" s="2">
        <v>2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">
        <v>0</v>
      </c>
      <c r="AC25" s="4">
        <v>4.6064814814814814E-3</v>
      </c>
      <c r="AD25" s="5">
        <v>0</v>
      </c>
      <c r="AF25" s="7">
        <v>11.402350425720215</v>
      </c>
      <c r="AG25" s="6">
        <v>5</v>
      </c>
      <c r="AH25" s="2">
        <v>0</v>
      </c>
      <c r="AI25" s="2" t="s">
        <v>68</v>
      </c>
      <c r="AJ25" s="4">
        <v>0</v>
      </c>
      <c r="AK25" s="2">
        <v>0</v>
      </c>
      <c r="AL25" s="2">
        <v>0</v>
      </c>
      <c r="AM25" s="2" t="s">
        <v>64</v>
      </c>
      <c r="AN25" s="4">
        <v>0</v>
      </c>
      <c r="AO25" s="2">
        <v>0</v>
      </c>
      <c r="AP25" s="2">
        <v>0</v>
      </c>
      <c r="AQ25" s="2" t="s">
        <v>67</v>
      </c>
      <c r="AR25" s="4">
        <v>0</v>
      </c>
      <c r="AS25" s="2">
        <v>0</v>
      </c>
      <c r="AT25" s="2">
        <v>0</v>
      </c>
      <c r="AU25" s="2" t="s">
        <v>108</v>
      </c>
      <c r="AV25" s="4">
        <v>0</v>
      </c>
      <c r="AW25" s="2">
        <v>0</v>
      </c>
      <c r="AX25" s="2">
        <v>0</v>
      </c>
      <c r="AY25" s="2" t="s">
        <v>125</v>
      </c>
      <c r="AZ25" s="4">
        <v>0</v>
      </c>
      <c r="BA25" s="2">
        <v>0</v>
      </c>
      <c r="BB25" s="2">
        <v>0</v>
      </c>
      <c r="BC25" s="2" t="s">
        <v>109</v>
      </c>
      <c r="BD25" s="4">
        <v>9.6334490740740738E-3</v>
      </c>
      <c r="BE25" s="2">
        <v>2</v>
      </c>
      <c r="BF25" s="2">
        <v>2.5061581134796143</v>
      </c>
    </row>
    <row r="26" spans="8:58" x14ac:dyDescent="0.35">
      <c r="H26" t="s">
        <v>128</v>
      </c>
      <c r="J26" t="s">
        <v>129</v>
      </c>
      <c r="Q26" s="2">
        <v>108</v>
      </c>
      <c r="R26" s="2">
        <v>1</v>
      </c>
      <c r="S26" s="2">
        <v>0</v>
      </c>
      <c r="T26" s="4">
        <v>0.28468519675925924</v>
      </c>
      <c r="U26" s="3">
        <v>51.409442901611328</v>
      </c>
      <c r="V26" s="2">
        <v>13</v>
      </c>
      <c r="W26" s="2">
        <v>2</v>
      </c>
      <c r="X26" s="2">
        <v>1</v>
      </c>
      <c r="Y26" s="2">
        <v>1</v>
      </c>
      <c r="Z26" s="2">
        <v>0</v>
      </c>
      <c r="AA26" s="2">
        <v>6</v>
      </c>
      <c r="AB26" s="2">
        <v>4</v>
      </c>
      <c r="AC26" s="4">
        <v>3.3912037037037039E-2</v>
      </c>
      <c r="AD26" s="5">
        <v>0</v>
      </c>
      <c r="AF26" s="7">
        <v>351.25216674804688</v>
      </c>
      <c r="AG26" s="6">
        <v>23</v>
      </c>
      <c r="AH26" s="2">
        <v>0</v>
      </c>
      <c r="AI26" s="2" t="s">
        <v>68</v>
      </c>
      <c r="AJ26" s="4">
        <v>0</v>
      </c>
      <c r="AK26" s="2">
        <v>0</v>
      </c>
      <c r="AL26" s="2">
        <v>0</v>
      </c>
      <c r="AM26" s="2" t="s">
        <v>64</v>
      </c>
      <c r="AN26" s="4">
        <v>0</v>
      </c>
      <c r="AO26" s="2">
        <v>0</v>
      </c>
      <c r="AP26" s="2">
        <v>0</v>
      </c>
      <c r="AQ26" s="2" t="s">
        <v>67</v>
      </c>
      <c r="AR26" s="4">
        <v>0</v>
      </c>
      <c r="AS26" s="2">
        <v>0</v>
      </c>
      <c r="AT26" s="2">
        <v>0</v>
      </c>
      <c r="AU26" s="2" t="s">
        <v>108</v>
      </c>
      <c r="AV26" s="4">
        <v>2.7140833333333333E-2</v>
      </c>
      <c r="AW26" s="2">
        <v>44</v>
      </c>
      <c r="AX26" s="2">
        <v>42.616611480712891</v>
      </c>
      <c r="AY26" s="2" t="s">
        <v>125</v>
      </c>
      <c r="AZ26" s="4">
        <v>0</v>
      </c>
      <c r="BA26" s="2">
        <v>0</v>
      </c>
      <c r="BB26" s="2">
        <v>0</v>
      </c>
      <c r="BC26" s="2" t="s">
        <v>109</v>
      </c>
      <c r="BD26" s="4">
        <v>1.2305092592592593E-2</v>
      </c>
      <c r="BE26" s="2">
        <v>2</v>
      </c>
      <c r="BF26" s="2">
        <v>3.6564355250447989E-3</v>
      </c>
    </row>
    <row r="27" spans="8:58" x14ac:dyDescent="0.35">
      <c r="H27" t="s">
        <v>179</v>
      </c>
      <c r="J27" t="s">
        <v>114</v>
      </c>
      <c r="Q27" s="2">
        <v>249</v>
      </c>
      <c r="R27" s="2">
        <v>30</v>
      </c>
      <c r="S27" s="2">
        <v>0</v>
      </c>
      <c r="T27" s="4">
        <v>1.5683386226851852</v>
      </c>
      <c r="U27" s="3">
        <v>43.890914916992188</v>
      </c>
      <c r="V27" s="2">
        <v>33</v>
      </c>
      <c r="W27" s="2">
        <v>16</v>
      </c>
      <c r="X27" s="2">
        <v>5</v>
      </c>
      <c r="Y27" s="2">
        <v>6</v>
      </c>
      <c r="Z27" s="2">
        <v>5</v>
      </c>
      <c r="AA27" s="2">
        <v>29</v>
      </c>
      <c r="AB27" s="2">
        <v>19</v>
      </c>
      <c r="AC27" s="4">
        <v>0.19605324074074074</v>
      </c>
      <c r="AD27" s="5">
        <v>2</v>
      </c>
      <c r="AF27" s="7">
        <v>1652.0595703125</v>
      </c>
      <c r="AG27" s="6">
        <v>94</v>
      </c>
      <c r="AH27" s="2">
        <v>0</v>
      </c>
      <c r="AI27" s="2" t="s">
        <v>68</v>
      </c>
      <c r="AJ27" s="4">
        <v>4.6296296296296297E-7</v>
      </c>
      <c r="AK27" s="2">
        <v>1</v>
      </c>
      <c r="AL27" s="2">
        <v>5.2912491810275242E-5</v>
      </c>
      <c r="AM27" s="2" t="s">
        <v>64</v>
      </c>
      <c r="AN27" s="4">
        <v>1.1574074074074074E-6</v>
      </c>
      <c r="AO27" s="2">
        <v>2</v>
      </c>
      <c r="AP27" s="2">
        <v>6.4738327637314796E-4</v>
      </c>
      <c r="AQ27" s="2" t="s">
        <v>67</v>
      </c>
      <c r="AR27" s="4">
        <v>2.3148148148148148E-7</v>
      </c>
      <c r="AS27" s="2">
        <v>3</v>
      </c>
      <c r="AT27" s="2">
        <v>4.244137744535692E-5</v>
      </c>
      <c r="AU27" s="2" t="s">
        <v>108</v>
      </c>
      <c r="AV27" s="4">
        <v>0.1969929861111111</v>
      </c>
      <c r="AW27" s="2">
        <v>292</v>
      </c>
      <c r="AX27" s="2">
        <v>324.23580932617188</v>
      </c>
      <c r="AY27" s="2" t="s">
        <v>125</v>
      </c>
      <c r="AZ27" s="4">
        <v>0</v>
      </c>
      <c r="BA27" s="2">
        <v>0</v>
      </c>
      <c r="BB27" s="2">
        <v>0</v>
      </c>
      <c r="BC27" s="2" t="s">
        <v>109</v>
      </c>
      <c r="BD27" s="4">
        <v>0.16682033564814816</v>
      </c>
      <c r="BE27" s="2">
        <v>23</v>
      </c>
      <c r="BF27" s="2">
        <v>5.7396402359008789</v>
      </c>
    </row>
    <row r="28" spans="8:58" x14ac:dyDescent="0.35">
      <c r="H28" t="s">
        <v>180</v>
      </c>
      <c r="J28" t="s">
        <v>114</v>
      </c>
      <c r="Q28" s="2">
        <v>81</v>
      </c>
      <c r="R28" s="2">
        <v>10</v>
      </c>
      <c r="S28" s="2">
        <v>0</v>
      </c>
      <c r="T28" s="4">
        <v>0.24278789351851851</v>
      </c>
      <c r="U28" s="3">
        <v>54.812702178955078</v>
      </c>
      <c r="V28" s="2">
        <v>4</v>
      </c>
      <c r="W28" s="2">
        <v>0</v>
      </c>
      <c r="X28" s="2">
        <v>0</v>
      </c>
      <c r="Y28" s="2">
        <v>0</v>
      </c>
      <c r="Z28" s="2">
        <v>0</v>
      </c>
      <c r="AA28" s="2">
        <v>3</v>
      </c>
      <c r="AB28" s="2">
        <v>4</v>
      </c>
      <c r="AC28" s="4">
        <v>4.8738425925925928E-2</v>
      </c>
      <c r="AD28" s="5">
        <v>6</v>
      </c>
      <c r="AF28" s="7">
        <v>319.388671875</v>
      </c>
      <c r="AG28" s="6">
        <v>7</v>
      </c>
      <c r="AH28" s="2">
        <v>0</v>
      </c>
      <c r="AI28" s="2" t="s">
        <v>68</v>
      </c>
      <c r="AJ28" s="4">
        <v>7.7546296296296299E-7</v>
      </c>
      <c r="AK28" s="2">
        <v>1</v>
      </c>
      <c r="AL28" s="2">
        <v>2.5718426331877708E-4</v>
      </c>
      <c r="AM28" s="2" t="s">
        <v>64</v>
      </c>
      <c r="AN28" s="4">
        <v>0</v>
      </c>
      <c r="AO28" s="2">
        <v>0</v>
      </c>
      <c r="AP28" s="2">
        <v>0</v>
      </c>
      <c r="AQ28" s="2" t="s">
        <v>67</v>
      </c>
      <c r="AR28" s="4">
        <v>0</v>
      </c>
      <c r="AS28" s="2">
        <v>1</v>
      </c>
      <c r="AT28" s="2">
        <v>0</v>
      </c>
      <c r="AU28" s="2" t="s">
        <v>108</v>
      </c>
      <c r="AV28" s="4">
        <v>2.5801863425925924E-2</v>
      </c>
      <c r="AW28" s="2">
        <v>49</v>
      </c>
      <c r="AX28" s="2">
        <v>46.666984558105469</v>
      </c>
      <c r="AY28" s="2" t="s">
        <v>125</v>
      </c>
      <c r="AZ28" s="4">
        <v>5.6187384259259263E-3</v>
      </c>
      <c r="BA28" s="2">
        <v>5</v>
      </c>
      <c r="BB28" s="2">
        <v>2.3811345100402832</v>
      </c>
      <c r="BC28" s="2" t="s">
        <v>109</v>
      </c>
      <c r="BD28" s="4">
        <v>3.8847349537037036E-2</v>
      </c>
      <c r="BE28" s="2">
        <v>4</v>
      </c>
      <c r="BF28" s="2">
        <v>2.3079158738255501E-2</v>
      </c>
    </row>
    <row r="29" spans="8:58" x14ac:dyDescent="0.35">
      <c r="H29" t="s">
        <v>181</v>
      </c>
      <c r="J29" t="s">
        <v>110</v>
      </c>
      <c r="Q29" s="2">
        <v>59</v>
      </c>
      <c r="R29" s="2">
        <v>0</v>
      </c>
      <c r="S29" s="2">
        <v>0</v>
      </c>
      <c r="T29" s="4">
        <v>0.23913549768518519</v>
      </c>
      <c r="U29" s="3">
        <v>47.114604949951172</v>
      </c>
      <c r="V29" s="2">
        <v>1</v>
      </c>
      <c r="W29" s="2">
        <v>1</v>
      </c>
      <c r="X29" s="2">
        <v>3</v>
      </c>
      <c r="Y29" s="2">
        <v>0</v>
      </c>
      <c r="Z29" s="2">
        <v>1</v>
      </c>
      <c r="AA29" s="2">
        <v>5</v>
      </c>
      <c r="AB29" s="2">
        <v>0</v>
      </c>
      <c r="AC29" s="4">
        <v>1.6087962962962963E-3</v>
      </c>
      <c r="AD29" s="5">
        <v>1</v>
      </c>
      <c r="AF29" s="7">
        <v>270.402587890625</v>
      </c>
      <c r="AG29" s="6">
        <v>11</v>
      </c>
      <c r="AH29" s="2">
        <v>0</v>
      </c>
      <c r="AI29" s="2" t="s">
        <v>68</v>
      </c>
      <c r="AJ29" s="4">
        <v>0</v>
      </c>
      <c r="AK29" s="2">
        <v>0</v>
      </c>
      <c r="AL29" s="2">
        <v>0</v>
      </c>
      <c r="AM29" s="2" t="s">
        <v>64</v>
      </c>
      <c r="AN29" s="4">
        <v>0</v>
      </c>
      <c r="AO29" s="2">
        <v>0</v>
      </c>
      <c r="AP29" s="2">
        <v>0</v>
      </c>
      <c r="AQ29" s="2" t="s">
        <v>67</v>
      </c>
      <c r="AR29" s="4">
        <v>0</v>
      </c>
      <c r="AS29" s="2">
        <v>0</v>
      </c>
      <c r="AT29" s="2">
        <v>0</v>
      </c>
      <c r="AU29" s="2" t="s">
        <v>108</v>
      </c>
      <c r="AV29" s="4">
        <v>9.0634490740740745E-3</v>
      </c>
      <c r="AW29" s="2">
        <v>22</v>
      </c>
      <c r="AX29" s="2">
        <v>15.896737098693848</v>
      </c>
      <c r="AY29" s="2" t="s">
        <v>125</v>
      </c>
      <c r="AZ29" s="4">
        <v>0</v>
      </c>
      <c r="BA29" s="2">
        <v>0</v>
      </c>
      <c r="BB29" s="2">
        <v>0</v>
      </c>
      <c r="BC29" s="2" t="s">
        <v>109</v>
      </c>
      <c r="BD29" s="4">
        <v>0</v>
      </c>
      <c r="BE29" s="2">
        <v>0</v>
      </c>
      <c r="BF29" s="2">
        <v>0</v>
      </c>
    </row>
    <row r="30" spans="8:58" x14ac:dyDescent="0.35">
      <c r="H30" t="s">
        <v>182</v>
      </c>
      <c r="J30" t="s">
        <v>183</v>
      </c>
      <c r="Q30" s="2">
        <v>16</v>
      </c>
      <c r="R30" s="2">
        <v>0</v>
      </c>
      <c r="S30" s="2">
        <v>0</v>
      </c>
      <c r="T30" s="4">
        <v>7.8206770833333328E-2</v>
      </c>
      <c r="U30" s="3">
        <v>48.673713684082031</v>
      </c>
      <c r="V30" s="2">
        <v>3</v>
      </c>
      <c r="W30" s="2">
        <v>0</v>
      </c>
      <c r="X30" s="2">
        <v>0</v>
      </c>
      <c r="Y30" s="2">
        <v>0</v>
      </c>
      <c r="Z30" s="2">
        <v>1</v>
      </c>
      <c r="AA30" s="2">
        <v>1</v>
      </c>
      <c r="AB30" s="2">
        <v>1</v>
      </c>
      <c r="AC30" s="4">
        <v>5.0694444444444441E-3</v>
      </c>
      <c r="AD30" s="5">
        <v>0</v>
      </c>
      <c r="AF30" s="7">
        <v>91.358741760253906</v>
      </c>
      <c r="AG30" s="6">
        <v>5</v>
      </c>
      <c r="AH30" s="2">
        <v>0</v>
      </c>
      <c r="AI30" s="2" t="s">
        <v>68</v>
      </c>
      <c r="AJ30" s="4">
        <v>0</v>
      </c>
      <c r="AK30" s="2">
        <v>0</v>
      </c>
      <c r="AL30" s="2">
        <v>0</v>
      </c>
      <c r="AM30" s="2" t="s">
        <v>64</v>
      </c>
      <c r="AN30" s="4">
        <v>0</v>
      </c>
      <c r="AO30" s="2">
        <v>0</v>
      </c>
      <c r="AP30" s="2">
        <v>0</v>
      </c>
      <c r="AQ30" s="2" t="s">
        <v>67</v>
      </c>
      <c r="AR30" s="4">
        <v>0</v>
      </c>
      <c r="AS30" s="2">
        <v>0</v>
      </c>
      <c r="AT30" s="2">
        <v>0</v>
      </c>
      <c r="AU30" s="2" t="s">
        <v>108</v>
      </c>
      <c r="AV30" s="4">
        <v>2.1910879629629628E-3</v>
      </c>
      <c r="AW30" s="2">
        <v>4</v>
      </c>
      <c r="AX30" s="2">
        <v>2.2811076641082764</v>
      </c>
      <c r="AY30" s="2" t="s">
        <v>125</v>
      </c>
      <c r="AZ30" s="4">
        <v>0</v>
      </c>
      <c r="BA30" s="2">
        <v>0</v>
      </c>
      <c r="BB30" s="2">
        <v>0</v>
      </c>
      <c r="BC30" s="2" t="s">
        <v>109</v>
      </c>
      <c r="BD30" s="4">
        <v>3.6644212962962963E-3</v>
      </c>
      <c r="BE30" s="2">
        <v>1</v>
      </c>
      <c r="BF30" s="2">
        <v>0</v>
      </c>
    </row>
    <row r="31" spans="8:58" x14ac:dyDescent="0.35">
      <c r="H31" t="s">
        <v>184</v>
      </c>
      <c r="J31" t="s">
        <v>114</v>
      </c>
      <c r="Q31" s="2">
        <v>39</v>
      </c>
      <c r="R31" s="2">
        <v>7</v>
      </c>
      <c r="S31" s="2">
        <v>0</v>
      </c>
      <c r="T31" s="4">
        <v>0.27682084490740738</v>
      </c>
      <c r="U31" s="3">
        <v>59.571384429931641</v>
      </c>
      <c r="V31" s="2">
        <v>4</v>
      </c>
      <c r="W31" s="2">
        <v>1</v>
      </c>
      <c r="X31" s="2">
        <v>0</v>
      </c>
      <c r="Y31" s="2">
        <v>0</v>
      </c>
      <c r="Z31" s="2">
        <v>0</v>
      </c>
      <c r="AA31" s="2">
        <v>6</v>
      </c>
      <c r="AB31" s="2">
        <v>2</v>
      </c>
      <c r="AC31" s="4">
        <v>1.5057870370370371E-2</v>
      </c>
      <c r="AD31" s="5">
        <v>1</v>
      </c>
      <c r="AF31" s="7">
        <v>395.7744140625</v>
      </c>
      <c r="AG31" s="6">
        <v>11</v>
      </c>
      <c r="AH31" s="2">
        <v>0</v>
      </c>
      <c r="AI31" s="2" t="s">
        <v>68</v>
      </c>
      <c r="AJ31" s="4">
        <v>0</v>
      </c>
      <c r="AK31" s="2">
        <v>0</v>
      </c>
      <c r="AL31" s="2">
        <v>0</v>
      </c>
      <c r="AM31" s="2" t="s">
        <v>64</v>
      </c>
      <c r="AN31" s="4">
        <v>0</v>
      </c>
      <c r="AO31" s="2">
        <v>0</v>
      </c>
      <c r="AP31" s="2">
        <v>0</v>
      </c>
      <c r="AQ31" s="2" t="s">
        <v>67</v>
      </c>
      <c r="AR31" s="4">
        <v>8.1018518518518515E-8</v>
      </c>
      <c r="AS31" s="2">
        <v>1</v>
      </c>
      <c r="AT31" s="2">
        <v>3.6413362977327779E-5</v>
      </c>
      <c r="AU31" s="2" t="s">
        <v>108</v>
      </c>
      <c r="AV31" s="4">
        <v>0.1299245601851852</v>
      </c>
      <c r="AW31" s="2">
        <v>94</v>
      </c>
      <c r="AX31" s="2">
        <v>237.86042785644531</v>
      </c>
      <c r="AY31" s="2" t="s">
        <v>125</v>
      </c>
      <c r="AZ31" s="4">
        <v>0</v>
      </c>
      <c r="BA31" s="2">
        <v>0</v>
      </c>
      <c r="BB31" s="2">
        <v>0</v>
      </c>
      <c r="BC31" s="2" t="s">
        <v>109</v>
      </c>
      <c r="BD31" s="4">
        <v>7.4633796296296297E-3</v>
      </c>
      <c r="BE31" s="2">
        <v>1</v>
      </c>
      <c r="BF31" s="2">
        <v>4.8126675188541412E-2</v>
      </c>
    </row>
    <row r="32" spans="8:58" x14ac:dyDescent="0.35">
      <c r="H32" t="s">
        <v>185</v>
      </c>
      <c r="J32" t="s">
        <v>115</v>
      </c>
      <c r="Q32" s="2">
        <v>122</v>
      </c>
      <c r="R32" s="2">
        <v>0</v>
      </c>
      <c r="S32" s="2">
        <v>0</v>
      </c>
      <c r="T32" s="4">
        <v>0.8635377662037037</v>
      </c>
      <c r="U32" s="3">
        <v>50.612323760986328</v>
      </c>
      <c r="V32" s="2">
        <v>7</v>
      </c>
      <c r="W32" s="2">
        <v>5</v>
      </c>
      <c r="X32" s="2">
        <v>1</v>
      </c>
      <c r="Y32" s="2">
        <v>4</v>
      </c>
      <c r="Z32" s="2">
        <v>1</v>
      </c>
      <c r="AA32" s="2">
        <v>19</v>
      </c>
      <c r="AB32" s="2">
        <v>9</v>
      </c>
      <c r="AC32" s="4">
        <v>9.268518518518519E-2</v>
      </c>
      <c r="AD32" s="5">
        <v>1</v>
      </c>
      <c r="AF32" s="7">
        <v>1048.9356689453125</v>
      </c>
      <c r="AG32" s="6">
        <v>37</v>
      </c>
      <c r="AH32" s="2">
        <v>0</v>
      </c>
      <c r="AI32" s="2" t="s">
        <v>68</v>
      </c>
      <c r="AJ32" s="4">
        <v>0</v>
      </c>
      <c r="AK32" s="2">
        <v>0</v>
      </c>
      <c r="AL32" s="2">
        <v>0</v>
      </c>
      <c r="AM32" s="2" t="s">
        <v>64</v>
      </c>
      <c r="AN32" s="4">
        <v>0</v>
      </c>
      <c r="AO32" s="2">
        <v>0</v>
      </c>
      <c r="AP32" s="2">
        <v>0</v>
      </c>
      <c r="AQ32" s="2" t="s">
        <v>67</v>
      </c>
      <c r="AR32" s="4">
        <v>0</v>
      </c>
      <c r="AS32" s="2">
        <v>0</v>
      </c>
      <c r="AT32" s="2">
        <v>0</v>
      </c>
      <c r="AU32" s="2" t="s">
        <v>108</v>
      </c>
      <c r="AV32" s="4">
        <v>6.3517708333333334E-3</v>
      </c>
      <c r="AW32" s="2">
        <v>16</v>
      </c>
      <c r="AX32" s="2">
        <v>9.9220285415649414</v>
      </c>
      <c r="AY32" s="2" t="s">
        <v>125</v>
      </c>
      <c r="AZ32" s="4">
        <v>0</v>
      </c>
      <c r="BA32" s="2">
        <v>0</v>
      </c>
      <c r="BB32" s="2">
        <v>0</v>
      </c>
      <c r="BC32" s="2" t="s">
        <v>109</v>
      </c>
      <c r="BD32" s="4">
        <v>9.3689236111111115E-2</v>
      </c>
      <c r="BE32" s="2">
        <v>9</v>
      </c>
      <c r="BF32" s="2">
        <v>9.4421796500682831E-2</v>
      </c>
    </row>
    <row r="33" spans="8:58" x14ac:dyDescent="0.35">
      <c r="H33" t="s">
        <v>186</v>
      </c>
      <c r="J33" t="s">
        <v>115</v>
      </c>
      <c r="Q33" s="2">
        <v>0</v>
      </c>
      <c r="R33" s="2">
        <v>0</v>
      </c>
      <c r="S33" s="2">
        <v>0</v>
      </c>
      <c r="T33" s="4">
        <v>2.9591238425925925E-2</v>
      </c>
      <c r="U33" s="3">
        <v>15.969417572021484</v>
      </c>
      <c r="V33" s="2">
        <v>2</v>
      </c>
      <c r="W33" s="2">
        <v>0</v>
      </c>
      <c r="X33" s="2">
        <v>0</v>
      </c>
      <c r="Y33" s="2">
        <v>0</v>
      </c>
      <c r="Z33" s="2">
        <v>1</v>
      </c>
      <c r="AA33" s="2">
        <v>2</v>
      </c>
      <c r="AB33" s="2">
        <v>0</v>
      </c>
      <c r="AC33" s="4">
        <v>1.5856481481481481E-3</v>
      </c>
      <c r="AD33" s="5">
        <v>0</v>
      </c>
      <c r="AF33" s="7">
        <v>11.341320991516113</v>
      </c>
      <c r="AG33" s="6">
        <v>5</v>
      </c>
      <c r="AH33" s="2">
        <v>0</v>
      </c>
      <c r="AI33" s="2" t="s">
        <v>68</v>
      </c>
      <c r="AJ33" s="4">
        <v>0</v>
      </c>
      <c r="AK33" s="2">
        <v>0</v>
      </c>
      <c r="AL33" s="2">
        <v>0</v>
      </c>
      <c r="AM33" s="2" t="s">
        <v>64</v>
      </c>
      <c r="AN33" s="4">
        <v>0</v>
      </c>
      <c r="AO33" s="2">
        <v>0</v>
      </c>
      <c r="AP33" s="2">
        <v>0</v>
      </c>
      <c r="AQ33" s="2" t="s">
        <v>67</v>
      </c>
      <c r="AR33" s="4">
        <v>0</v>
      </c>
      <c r="AS33" s="2">
        <v>0</v>
      </c>
      <c r="AT33" s="2">
        <v>0</v>
      </c>
      <c r="AU33" s="2" t="s">
        <v>108</v>
      </c>
      <c r="AV33" s="4">
        <v>7.8370370370370367E-4</v>
      </c>
      <c r="AW33" s="2">
        <v>2</v>
      </c>
      <c r="AX33" s="2">
        <v>0.7140650749206543</v>
      </c>
      <c r="AY33" s="2" t="s">
        <v>125</v>
      </c>
      <c r="AZ33" s="4">
        <v>0</v>
      </c>
      <c r="BA33" s="2">
        <v>0</v>
      </c>
      <c r="BB33" s="2">
        <v>0</v>
      </c>
      <c r="BC33" s="2" t="s">
        <v>109</v>
      </c>
      <c r="BD33" s="4">
        <v>0</v>
      </c>
      <c r="BE33" s="2">
        <v>0</v>
      </c>
      <c r="BF33" s="2">
        <v>0</v>
      </c>
    </row>
    <row r="34" spans="8:58" x14ac:dyDescent="0.35">
      <c r="H34" t="s">
        <v>187</v>
      </c>
      <c r="J34" t="s">
        <v>115</v>
      </c>
      <c r="Q34" s="2">
        <v>0</v>
      </c>
      <c r="R34" s="2">
        <v>0</v>
      </c>
      <c r="S34" s="2">
        <v>0</v>
      </c>
      <c r="T34" s="4">
        <v>5.6913969907407408E-2</v>
      </c>
      <c r="U34" s="3">
        <v>10.743992805480957</v>
      </c>
      <c r="V34" s="2">
        <v>5</v>
      </c>
      <c r="W34" s="2">
        <v>0</v>
      </c>
      <c r="X34" s="2">
        <v>1</v>
      </c>
      <c r="Y34" s="2">
        <v>2</v>
      </c>
      <c r="Z34" s="2">
        <v>0</v>
      </c>
      <c r="AA34" s="2">
        <v>1</v>
      </c>
      <c r="AB34" s="2">
        <v>0</v>
      </c>
      <c r="AC34" s="4">
        <v>3.6458333333333334E-3</v>
      </c>
      <c r="AD34" s="5">
        <v>2</v>
      </c>
      <c r="AF34" s="7">
        <v>14.675601959228516</v>
      </c>
      <c r="AG34" s="6">
        <v>9</v>
      </c>
      <c r="AH34" s="2">
        <v>0</v>
      </c>
      <c r="AI34" s="2" t="s">
        <v>68</v>
      </c>
      <c r="AJ34" s="4">
        <v>0</v>
      </c>
      <c r="AK34" s="2">
        <v>0</v>
      </c>
      <c r="AL34" s="2">
        <v>0</v>
      </c>
      <c r="AM34" s="2" t="s">
        <v>64</v>
      </c>
      <c r="AN34" s="4">
        <v>0</v>
      </c>
      <c r="AO34" s="2">
        <v>0</v>
      </c>
      <c r="AP34" s="2">
        <v>0</v>
      </c>
      <c r="AQ34" s="2" t="s">
        <v>67</v>
      </c>
      <c r="AR34" s="4">
        <v>0</v>
      </c>
      <c r="AS34" s="2">
        <v>0</v>
      </c>
      <c r="AT34" s="2">
        <v>0</v>
      </c>
      <c r="AU34" s="2" t="s">
        <v>108</v>
      </c>
      <c r="AV34" s="4">
        <v>0</v>
      </c>
      <c r="AW34" s="2">
        <v>0</v>
      </c>
      <c r="AX34" s="2">
        <v>0</v>
      </c>
      <c r="AY34" s="2" t="s">
        <v>125</v>
      </c>
      <c r="AZ34" s="4">
        <v>0</v>
      </c>
      <c r="BA34" s="2">
        <v>0</v>
      </c>
      <c r="BB34" s="2">
        <v>0</v>
      </c>
      <c r="BC34" s="2" t="s">
        <v>109</v>
      </c>
      <c r="BD34" s="4">
        <v>0</v>
      </c>
      <c r="BE34" s="2">
        <v>0</v>
      </c>
      <c r="BF34" s="2">
        <v>0</v>
      </c>
    </row>
    <row r="35" spans="8:58" x14ac:dyDescent="0.35">
      <c r="H35" t="s">
        <v>188</v>
      </c>
      <c r="J35" t="s">
        <v>115</v>
      </c>
      <c r="Q35" s="2">
        <v>0</v>
      </c>
      <c r="R35" s="2">
        <v>0</v>
      </c>
      <c r="S35" s="2">
        <v>0</v>
      </c>
      <c r="T35" s="4">
        <v>0.1349182523148148</v>
      </c>
      <c r="U35" s="3">
        <v>3.518115758895874</v>
      </c>
      <c r="V35" s="2">
        <v>5</v>
      </c>
      <c r="W35" s="2">
        <v>1</v>
      </c>
      <c r="X35" s="2">
        <v>0</v>
      </c>
      <c r="Y35" s="2">
        <v>1</v>
      </c>
      <c r="Z35" s="2">
        <v>0</v>
      </c>
      <c r="AA35" s="2">
        <v>3</v>
      </c>
      <c r="AB35" s="2">
        <v>5</v>
      </c>
      <c r="AC35" s="4">
        <v>0.13347222222222221</v>
      </c>
      <c r="AD35" s="5">
        <v>4</v>
      </c>
      <c r="AF35" s="7">
        <v>11.391792297363281</v>
      </c>
      <c r="AG35" s="6">
        <v>10</v>
      </c>
      <c r="AH35" s="2">
        <v>0</v>
      </c>
      <c r="AI35" s="2" t="s">
        <v>68</v>
      </c>
      <c r="AJ35" s="4">
        <v>0</v>
      </c>
      <c r="AK35" s="2">
        <v>0</v>
      </c>
      <c r="AL35" s="2">
        <v>0</v>
      </c>
      <c r="AM35" s="2" t="s">
        <v>64</v>
      </c>
      <c r="AN35" s="4">
        <v>0</v>
      </c>
      <c r="AO35" s="2">
        <v>0</v>
      </c>
      <c r="AP35" s="2">
        <v>0</v>
      </c>
      <c r="AQ35" s="2" t="s">
        <v>67</v>
      </c>
      <c r="AR35" s="4">
        <v>0</v>
      </c>
      <c r="AS35" s="2">
        <v>0</v>
      </c>
      <c r="AT35" s="2">
        <v>0</v>
      </c>
      <c r="AU35" s="2" t="s">
        <v>108</v>
      </c>
      <c r="AV35" s="4">
        <v>0</v>
      </c>
      <c r="AW35" s="2">
        <v>0</v>
      </c>
      <c r="AX35" s="2">
        <v>0</v>
      </c>
      <c r="AY35" s="2" t="s">
        <v>125</v>
      </c>
      <c r="AZ35" s="4">
        <v>0</v>
      </c>
      <c r="BA35" s="2">
        <v>0</v>
      </c>
      <c r="BB35" s="2">
        <v>0</v>
      </c>
      <c r="BC35" s="2" t="s">
        <v>109</v>
      </c>
      <c r="BD35" s="4">
        <v>5.5557997685185184E-2</v>
      </c>
      <c r="BE35" s="2">
        <v>4</v>
      </c>
      <c r="BF35" s="2">
        <v>6.5200952813029289E-3</v>
      </c>
    </row>
    <row r="36" spans="8:58" x14ac:dyDescent="0.35">
      <c r="H36" t="s">
        <v>189</v>
      </c>
      <c r="J36" t="s">
        <v>115</v>
      </c>
      <c r="Q36" s="2">
        <v>0</v>
      </c>
      <c r="R36" s="2">
        <v>0</v>
      </c>
      <c r="S36" s="2">
        <v>0</v>
      </c>
      <c r="T36" s="4">
        <v>7.2543356481481483E-2</v>
      </c>
      <c r="U36" s="3">
        <v>8.7343997955322266</v>
      </c>
      <c r="V36" s="2">
        <v>7</v>
      </c>
      <c r="W36" s="2">
        <v>7</v>
      </c>
      <c r="X36" s="2">
        <v>2</v>
      </c>
      <c r="Y36" s="2">
        <v>1</v>
      </c>
      <c r="Z36" s="2">
        <v>0</v>
      </c>
      <c r="AA36" s="2">
        <v>2</v>
      </c>
      <c r="AB36" s="2">
        <v>8</v>
      </c>
      <c r="AC36" s="4">
        <v>9.6967592592592591E-2</v>
      </c>
      <c r="AD36" s="5">
        <v>1</v>
      </c>
      <c r="AF36" s="7">
        <v>15.206947326660156</v>
      </c>
      <c r="AG36" s="6">
        <v>19</v>
      </c>
      <c r="AH36" s="2">
        <v>0</v>
      </c>
      <c r="AI36" s="2" t="s">
        <v>68</v>
      </c>
      <c r="AJ36" s="4">
        <v>0</v>
      </c>
      <c r="AK36" s="2">
        <v>0</v>
      </c>
      <c r="AL36" s="2">
        <v>0</v>
      </c>
      <c r="AM36" s="2" t="s">
        <v>64</v>
      </c>
      <c r="AN36" s="4">
        <v>0</v>
      </c>
      <c r="AO36" s="2">
        <v>0</v>
      </c>
      <c r="AP36" s="2">
        <v>0</v>
      </c>
      <c r="AQ36" s="2" t="s">
        <v>67</v>
      </c>
      <c r="AR36" s="4">
        <v>0</v>
      </c>
      <c r="AS36" s="2">
        <v>0</v>
      </c>
      <c r="AT36" s="2">
        <v>0</v>
      </c>
      <c r="AU36" s="2" t="s">
        <v>108</v>
      </c>
      <c r="AV36" s="4">
        <v>0</v>
      </c>
      <c r="AW36" s="2">
        <v>0</v>
      </c>
      <c r="AX36" s="2">
        <v>0</v>
      </c>
      <c r="AY36" s="2" t="s">
        <v>125</v>
      </c>
      <c r="AZ36" s="4">
        <v>0</v>
      </c>
      <c r="BA36" s="2">
        <v>0</v>
      </c>
      <c r="BB36" s="2">
        <v>0</v>
      </c>
      <c r="BC36" s="2" t="s">
        <v>109</v>
      </c>
      <c r="BD36" s="4">
        <v>1.9767094907407409E-2</v>
      </c>
      <c r="BE36" s="2">
        <v>3</v>
      </c>
      <c r="BF36" s="2">
        <v>2.8203709051012993E-2</v>
      </c>
    </row>
    <row r="37" spans="8:58" x14ac:dyDescent="0.35">
      <c r="H37" t="s">
        <v>190</v>
      </c>
      <c r="J37" t="s">
        <v>115</v>
      </c>
      <c r="Q37" s="2">
        <v>0</v>
      </c>
      <c r="R37" s="2">
        <v>0</v>
      </c>
      <c r="S37" s="2">
        <v>0</v>
      </c>
      <c r="T37" s="4">
        <v>2.9914594907407409E-2</v>
      </c>
      <c r="U37" s="3">
        <v>13.358432769775391</v>
      </c>
      <c r="V37" s="2">
        <v>0</v>
      </c>
      <c r="W37" s="2">
        <v>1</v>
      </c>
      <c r="X37" s="2">
        <v>0</v>
      </c>
      <c r="Y37" s="2">
        <v>3</v>
      </c>
      <c r="Z37" s="2">
        <v>0</v>
      </c>
      <c r="AA37" s="2">
        <v>2</v>
      </c>
      <c r="AB37" s="2">
        <v>1</v>
      </c>
      <c r="AC37" s="4">
        <v>2.042824074074074E-2</v>
      </c>
      <c r="AD37" s="5">
        <v>3</v>
      </c>
      <c r="AF37" s="7">
        <v>9.5906906127929688</v>
      </c>
      <c r="AG37" s="6">
        <v>6</v>
      </c>
      <c r="AH37" s="2">
        <v>0</v>
      </c>
      <c r="AI37" s="2" t="s">
        <v>68</v>
      </c>
      <c r="AJ37" s="4">
        <v>0</v>
      </c>
      <c r="AK37" s="2">
        <v>0</v>
      </c>
      <c r="AL37" s="2">
        <v>0</v>
      </c>
      <c r="AM37" s="2" t="s">
        <v>64</v>
      </c>
      <c r="AN37" s="4">
        <v>0</v>
      </c>
      <c r="AO37" s="2">
        <v>0</v>
      </c>
      <c r="AP37" s="2">
        <v>0</v>
      </c>
      <c r="AQ37" s="2" t="s">
        <v>67</v>
      </c>
      <c r="AR37" s="4">
        <v>0</v>
      </c>
      <c r="AS37" s="2">
        <v>0</v>
      </c>
      <c r="AT37" s="2">
        <v>0</v>
      </c>
      <c r="AU37" s="2" t="s">
        <v>108</v>
      </c>
      <c r="AV37" s="4">
        <v>0</v>
      </c>
      <c r="AW37" s="2">
        <v>0</v>
      </c>
      <c r="AX37" s="2">
        <v>0</v>
      </c>
      <c r="AY37" s="2" t="s">
        <v>125</v>
      </c>
      <c r="AZ37" s="4">
        <v>1.4303935185185186E-3</v>
      </c>
      <c r="BA37" s="2">
        <v>2</v>
      </c>
      <c r="BB37" s="2">
        <v>0.54034191370010376</v>
      </c>
      <c r="BC37" s="2" t="s">
        <v>109</v>
      </c>
      <c r="BD37" s="4">
        <v>0</v>
      </c>
      <c r="BE37" s="2">
        <v>0</v>
      </c>
      <c r="BF37" s="2">
        <v>0</v>
      </c>
    </row>
    <row r="38" spans="8:58" x14ac:dyDescent="0.35">
      <c r="H38" t="s">
        <v>191</v>
      </c>
      <c r="J38" t="s">
        <v>115</v>
      </c>
      <c r="Q38" s="2">
        <v>0</v>
      </c>
      <c r="R38" s="2">
        <v>0</v>
      </c>
      <c r="S38" s="2">
        <v>0</v>
      </c>
      <c r="T38" s="4">
        <v>3.6813460648148146E-2</v>
      </c>
      <c r="U38" s="3">
        <v>22.454694747924805</v>
      </c>
      <c r="V38" s="2">
        <v>2</v>
      </c>
      <c r="W38" s="2">
        <v>2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4">
        <v>3.1250000000000001E-4</v>
      </c>
      <c r="AD38" s="5">
        <v>0</v>
      </c>
      <c r="AF38" s="7">
        <v>19.83924674987793</v>
      </c>
      <c r="AG38" s="6">
        <v>5</v>
      </c>
      <c r="AH38" s="2">
        <v>0</v>
      </c>
      <c r="AI38" s="2" t="s">
        <v>68</v>
      </c>
      <c r="AJ38" s="4">
        <v>0</v>
      </c>
      <c r="AK38" s="2">
        <v>0</v>
      </c>
      <c r="AL38" s="2">
        <v>0</v>
      </c>
      <c r="AM38" s="2" t="s">
        <v>64</v>
      </c>
      <c r="AN38" s="4">
        <v>0</v>
      </c>
      <c r="AO38" s="2">
        <v>0</v>
      </c>
      <c r="AP38" s="2">
        <v>0</v>
      </c>
      <c r="AQ38" s="2" t="s">
        <v>67</v>
      </c>
      <c r="AR38" s="4">
        <v>0</v>
      </c>
      <c r="AS38" s="2">
        <v>0</v>
      </c>
      <c r="AT38" s="2">
        <v>0</v>
      </c>
      <c r="AU38" s="2" t="s">
        <v>108</v>
      </c>
      <c r="AV38" s="4">
        <v>0</v>
      </c>
      <c r="AW38" s="2">
        <v>0</v>
      </c>
      <c r="AX38" s="2">
        <v>0</v>
      </c>
      <c r="AY38" s="2" t="s">
        <v>125</v>
      </c>
      <c r="AZ38" s="4">
        <v>0</v>
      </c>
      <c r="BA38" s="2">
        <v>0</v>
      </c>
      <c r="BB38" s="2">
        <v>0</v>
      </c>
      <c r="BC38" s="2" t="s">
        <v>109</v>
      </c>
      <c r="BD38" s="4">
        <v>0</v>
      </c>
      <c r="BE38" s="2">
        <v>0</v>
      </c>
      <c r="BF38" s="2">
        <v>0</v>
      </c>
    </row>
    <row r="39" spans="8:58" x14ac:dyDescent="0.35">
      <c r="H39" t="s">
        <v>192</v>
      </c>
      <c r="J39" t="s">
        <v>115</v>
      </c>
      <c r="Q39" s="2">
        <v>6</v>
      </c>
      <c r="R39" s="2">
        <v>0</v>
      </c>
      <c r="S39" s="2">
        <v>0</v>
      </c>
      <c r="T39" s="4">
        <v>9.5436157407407407E-2</v>
      </c>
      <c r="U39" s="3">
        <v>50.137676239013672</v>
      </c>
      <c r="V39" s="2">
        <v>1</v>
      </c>
      <c r="W39" s="2">
        <v>0</v>
      </c>
      <c r="X39" s="2">
        <v>0</v>
      </c>
      <c r="Y39" s="2">
        <v>1</v>
      </c>
      <c r="Z39" s="2">
        <v>0</v>
      </c>
      <c r="AA39" s="2">
        <v>2</v>
      </c>
      <c r="AB39" s="2">
        <v>1</v>
      </c>
      <c r="AC39" s="4">
        <v>4.8263888888888887E-3</v>
      </c>
      <c r="AD39" s="5">
        <v>0</v>
      </c>
      <c r="AF39" s="7">
        <v>114.83872985839844</v>
      </c>
      <c r="AG39" s="6">
        <v>4</v>
      </c>
      <c r="AH39" s="2">
        <v>0</v>
      </c>
      <c r="AI39" s="2" t="s">
        <v>68</v>
      </c>
      <c r="AJ39" s="4">
        <v>0</v>
      </c>
      <c r="AK39" s="2">
        <v>0</v>
      </c>
      <c r="AL39" s="2">
        <v>0</v>
      </c>
      <c r="AM39" s="2" t="s">
        <v>64</v>
      </c>
      <c r="AN39" s="4">
        <v>0</v>
      </c>
      <c r="AO39" s="2">
        <v>0</v>
      </c>
      <c r="AP39" s="2">
        <v>0</v>
      </c>
      <c r="AQ39" s="2" t="s">
        <v>67</v>
      </c>
      <c r="AR39" s="4">
        <v>0</v>
      </c>
      <c r="AS39" s="2">
        <v>0</v>
      </c>
      <c r="AT39" s="2">
        <v>0</v>
      </c>
      <c r="AU39" s="2" t="s">
        <v>108</v>
      </c>
      <c r="AV39" s="4">
        <v>4.9027314814814819E-3</v>
      </c>
      <c r="AW39" s="2">
        <v>9</v>
      </c>
      <c r="AX39" s="2">
        <v>7.4900979995727539</v>
      </c>
      <c r="AY39" s="2" t="s">
        <v>125</v>
      </c>
      <c r="AZ39" s="4">
        <v>0</v>
      </c>
      <c r="BA39" s="2">
        <v>0</v>
      </c>
      <c r="BB39" s="2">
        <v>0</v>
      </c>
      <c r="BC39" s="2" t="s">
        <v>109</v>
      </c>
      <c r="BD39" s="4">
        <v>4.8705671296296292E-3</v>
      </c>
      <c r="BE39" s="2">
        <v>1</v>
      </c>
      <c r="BF39" s="2">
        <v>2.9268525540828705E-2</v>
      </c>
    </row>
    <row r="40" spans="8:58" x14ac:dyDescent="0.35">
      <c r="H40" t="s">
        <v>193</v>
      </c>
      <c r="J40" t="s">
        <v>115</v>
      </c>
      <c r="Q40" s="2">
        <v>0</v>
      </c>
      <c r="R40" s="2">
        <v>0</v>
      </c>
      <c r="S40" s="2">
        <v>0</v>
      </c>
      <c r="T40" s="4">
        <v>4.8569814814814816E-2</v>
      </c>
      <c r="U40" s="3">
        <v>11.854990005493164</v>
      </c>
      <c r="V40" s="2">
        <v>1</v>
      </c>
      <c r="W40" s="2">
        <v>2</v>
      </c>
      <c r="X40" s="2">
        <v>1</v>
      </c>
      <c r="Y40" s="2">
        <v>0</v>
      </c>
      <c r="Z40" s="2">
        <v>1</v>
      </c>
      <c r="AA40" s="2">
        <v>4</v>
      </c>
      <c r="AB40" s="2">
        <v>0</v>
      </c>
      <c r="AC40" s="4">
        <v>2.8472222222222223E-3</v>
      </c>
      <c r="AD40" s="5">
        <v>0</v>
      </c>
      <c r="AF40" s="7">
        <v>13.819070816040039</v>
      </c>
      <c r="AG40" s="6">
        <v>9</v>
      </c>
      <c r="AH40" s="2">
        <v>0</v>
      </c>
      <c r="AI40" s="2" t="s">
        <v>68</v>
      </c>
      <c r="AJ40" s="4">
        <v>0</v>
      </c>
      <c r="AK40" s="2">
        <v>0</v>
      </c>
      <c r="AL40" s="2">
        <v>0</v>
      </c>
      <c r="AM40" s="2" t="s">
        <v>64</v>
      </c>
      <c r="AN40" s="4">
        <v>0</v>
      </c>
      <c r="AO40" s="2">
        <v>0</v>
      </c>
      <c r="AP40" s="2">
        <v>0</v>
      </c>
      <c r="AQ40" s="2" t="s">
        <v>67</v>
      </c>
      <c r="AR40" s="4">
        <v>0</v>
      </c>
      <c r="AS40" s="2">
        <v>0</v>
      </c>
      <c r="AT40" s="2">
        <v>0</v>
      </c>
      <c r="AU40" s="2" t="s">
        <v>108</v>
      </c>
      <c r="AV40" s="4">
        <v>5.2499999999999997E-4</v>
      </c>
      <c r="AW40" s="2">
        <v>2</v>
      </c>
      <c r="AX40" s="2">
        <v>0.44900429248809814</v>
      </c>
      <c r="AY40" s="2" t="s">
        <v>125</v>
      </c>
      <c r="AZ40" s="4">
        <v>0</v>
      </c>
      <c r="BA40" s="2">
        <v>0</v>
      </c>
      <c r="BB40" s="2">
        <v>0</v>
      </c>
      <c r="BC40" s="2" t="s">
        <v>109</v>
      </c>
      <c r="BD40" s="4">
        <v>0</v>
      </c>
      <c r="BE40" s="2">
        <v>0</v>
      </c>
      <c r="BF40" s="2">
        <v>0</v>
      </c>
    </row>
    <row r="41" spans="8:58" x14ac:dyDescent="0.35">
      <c r="H41" t="s">
        <v>194</v>
      </c>
      <c r="J41" t="s">
        <v>115</v>
      </c>
      <c r="Q41" s="2">
        <v>11</v>
      </c>
      <c r="R41" s="2">
        <v>0</v>
      </c>
      <c r="S41" s="2">
        <v>0</v>
      </c>
      <c r="T41" s="4">
        <v>0.36778343749999998</v>
      </c>
      <c r="U41" s="3">
        <v>28.441329956054688</v>
      </c>
      <c r="V41" s="2">
        <v>12</v>
      </c>
      <c r="W41" s="2">
        <v>2</v>
      </c>
      <c r="X41" s="2">
        <v>4</v>
      </c>
      <c r="Y41" s="2">
        <v>5</v>
      </c>
      <c r="Z41" s="2">
        <v>0</v>
      </c>
      <c r="AA41" s="2">
        <v>21</v>
      </c>
      <c r="AB41" s="2">
        <v>4</v>
      </c>
      <c r="AC41" s="4">
        <v>4.4016203703703703E-2</v>
      </c>
      <c r="AD41" s="5">
        <v>4</v>
      </c>
      <c r="AF41" s="7">
        <v>251.04600524902344</v>
      </c>
      <c r="AG41" s="6">
        <v>44</v>
      </c>
      <c r="AH41" s="2">
        <v>0</v>
      </c>
      <c r="AI41" s="2" t="s">
        <v>68</v>
      </c>
      <c r="AJ41" s="4">
        <v>0</v>
      </c>
      <c r="AK41" s="2">
        <v>0</v>
      </c>
      <c r="AL41" s="2">
        <v>0</v>
      </c>
      <c r="AM41" s="2" t="s">
        <v>64</v>
      </c>
      <c r="AN41" s="4">
        <v>0</v>
      </c>
      <c r="AO41" s="2">
        <v>0</v>
      </c>
      <c r="AP41" s="2">
        <v>0</v>
      </c>
      <c r="AQ41" s="2" t="s">
        <v>67</v>
      </c>
      <c r="AR41" s="4">
        <v>0</v>
      </c>
      <c r="AS41" s="2">
        <v>0</v>
      </c>
      <c r="AT41" s="2">
        <v>0</v>
      </c>
      <c r="AU41" s="2" t="s">
        <v>108</v>
      </c>
      <c r="AV41" s="4">
        <v>1.9545833333333333E-3</v>
      </c>
      <c r="AW41" s="2">
        <v>4</v>
      </c>
      <c r="AX41" s="2">
        <v>2.667957067489624</v>
      </c>
      <c r="AY41" s="2" t="s">
        <v>125</v>
      </c>
      <c r="AZ41" s="4">
        <v>0</v>
      </c>
      <c r="BA41" s="2">
        <v>0</v>
      </c>
      <c r="BB41" s="2">
        <v>0</v>
      </c>
      <c r="BC41" s="2" t="s">
        <v>109</v>
      </c>
      <c r="BD41" s="4">
        <v>2.7299537037037035E-2</v>
      </c>
      <c r="BE41" s="2">
        <v>4</v>
      </c>
      <c r="BF41" s="2">
        <v>2.9108084738254547E-2</v>
      </c>
    </row>
    <row r="42" spans="8:58" x14ac:dyDescent="0.35">
      <c r="H42" t="s">
        <v>195</v>
      </c>
      <c r="J42" t="s">
        <v>115</v>
      </c>
      <c r="Q42" s="2">
        <v>0</v>
      </c>
      <c r="R42" s="2">
        <v>0</v>
      </c>
      <c r="S42" s="2">
        <v>0</v>
      </c>
      <c r="T42" s="4">
        <v>1.9603553240740739E-2</v>
      </c>
      <c r="U42" s="3">
        <v>14.430539131164551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  <c r="AA42" s="2">
        <v>2</v>
      </c>
      <c r="AB42" s="2">
        <v>1</v>
      </c>
      <c r="AC42" s="4">
        <v>1.1597222222222222E-2</v>
      </c>
      <c r="AD42" s="5">
        <v>0</v>
      </c>
      <c r="AF42" s="7">
        <v>6.7893562316894531</v>
      </c>
      <c r="AG42" s="6">
        <v>3</v>
      </c>
      <c r="AH42" s="2">
        <v>0</v>
      </c>
      <c r="AI42" s="2" t="s">
        <v>68</v>
      </c>
      <c r="AJ42" s="4">
        <v>0</v>
      </c>
      <c r="AK42" s="2">
        <v>0</v>
      </c>
      <c r="AL42" s="2">
        <v>0</v>
      </c>
      <c r="AM42" s="2" t="s">
        <v>64</v>
      </c>
      <c r="AN42" s="4">
        <v>0</v>
      </c>
      <c r="AO42" s="2">
        <v>0</v>
      </c>
      <c r="AP42" s="2">
        <v>0</v>
      </c>
      <c r="AQ42" s="2" t="s">
        <v>67</v>
      </c>
      <c r="AR42" s="4">
        <v>0</v>
      </c>
      <c r="AS42" s="2">
        <v>0</v>
      </c>
      <c r="AT42" s="2">
        <v>0</v>
      </c>
      <c r="AU42" s="2" t="s">
        <v>108</v>
      </c>
      <c r="AV42" s="4">
        <v>0</v>
      </c>
      <c r="AW42" s="2">
        <v>0</v>
      </c>
      <c r="AX42" s="2">
        <v>0</v>
      </c>
      <c r="AY42" s="2" t="s">
        <v>125</v>
      </c>
      <c r="AZ42" s="4">
        <v>0</v>
      </c>
      <c r="BA42" s="2">
        <v>0</v>
      </c>
      <c r="BB42" s="2">
        <v>0</v>
      </c>
      <c r="BC42" s="2" t="s">
        <v>109</v>
      </c>
      <c r="BD42" s="4">
        <v>0</v>
      </c>
      <c r="BE42" s="2">
        <v>0</v>
      </c>
      <c r="BF42" s="2">
        <v>0</v>
      </c>
    </row>
    <row r="43" spans="8:58" x14ac:dyDescent="0.35">
      <c r="H43" t="s">
        <v>120</v>
      </c>
      <c r="J43" t="s">
        <v>115</v>
      </c>
      <c r="Q43" s="2">
        <v>0</v>
      </c>
      <c r="R43" s="2">
        <v>0</v>
      </c>
      <c r="S43" s="2">
        <v>0</v>
      </c>
      <c r="T43" s="4">
        <v>2.1859347106481479</v>
      </c>
      <c r="U43" s="3">
        <v>4.588437557220459</v>
      </c>
      <c r="V43" s="2">
        <v>125</v>
      </c>
      <c r="W43" s="2">
        <v>71</v>
      </c>
      <c r="X43" s="2">
        <v>35</v>
      </c>
      <c r="Y43" s="2">
        <v>17</v>
      </c>
      <c r="Z43" s="2">
        <v>6</v>
      </c>
      <c r="AA43" s="2">
        <v>49</v>
      </c>
      <c r="AB43" s="2">
        <v>144</v>
      </c>
      <c r="AC43" s="4">
        <v>1.5620833333333333</v>
      </c>
      <c r="AD43" s="5">
        <v>39</v>
      </c>
      <c r="AF43" s="7">
        <v>240.7205810546875</v>
      </c>
      <c r="AG43" s="6">
        <v>303</v>
      </c>
      <c r="AH43" s="2">
        <v>0</v>
      </c>
      <c r="AI43" s="2" t="s">
        <v>68</v>
      </c>
      <c r="AJ43" s="4">
        <v>5.3240740740740745E-7</v>
      </c>
      <c r="AK43" s="2">
        <v>5</v>
      </c>
      <c r="AL43" s="2">
        <v>2.7249578124610707E-5</v>
      </c>
      <c r="AM43" s="2" t="s">
        <v>64</v>
      </c>
      <c r="AN43" s="4">
        <v>3.7037037037037037E-6</v>
      </c>
      <c r="AO43" s="2">
        <v>6</v>
      </c>
      <c r="AP43" s="2">
        <v>2.7089638751931489E-4</v>
      </c>
      <c r="AQ43" s="2" t="s">
        <v>67</v>
      </c>
      <c r="AR43" s="4">
        <v>1.1435185185185184E-5</v>
      </c>
      <c r="AS43" s="2">
        <v>26</v>
      </c>
      <c r="AT43" s="2">
        <v>4.7541601816192269E-4</v>
      </c>
      <c r="AU43" s="2" t="s">
        <v>108</v>
      </c>
      <c r="AV43" s="4">
        <v>6.6142361111111111E-4</v>
      </c>
      <c r="AW43" s="2">
        <v>2</v>
      </c>
      <c r="AX43" s="2">
        <v>0.57712149620056152</v>
      </c>
      <c r="AY43" s="2" t="s">
        <v>125</v>
      </c>
      <c r="AZ43" s="4">
        <v>5.1230208333333336E-3</v>
      </c>
      <c r="BA43" s="2">
        <v>5</v>
      </c>
      <c r="BB43" s="2">
        <v>1.0089288949966431</v>
      </c>
      <c r="BC43" s="2" t="s">
        <v>109</v>
      </c>
      <c r="BD43" s="4">
        <v>0</v>
      </c>
      <c r="BE43" s="2">
        <v>0</v>
      </c>
      <c r="BF43" s="2">
        <v>0</v>
      </c>
    </row>
    <row r="44" spans="8:58" x14ac:dyDescent="0.35">
      <c r="H44" t="s">
        <v>196</v>
      </c>
      <c r="J44" t="s">
        <v>115</v>
      </c>
      <c r="Q44" s="2">
        <v>0</v>
      </c>
      <c r="R44" s="2">
        <v>0</v>
      </c>
      <c r="S44" s="2">
        <v>0</v>
      </c>
      <c r="T44" s="4">
        <v>0.15878239583333334</v>
      </c>
      <c r="U44" s="3">
        <v>13.537274360656738</v>
      </c>
      <c r="V44" s="2">
        <v>3</v>
      </c>
      <c r="W44" s="2">
        <v>3</v>
      </c>
      <c r="X44" s="2">
        <v>1</v>
      </c>
      <c r="Y44" s="2">
        <v>0</v>
      </c>
      <c r="Z44" s="2">
        <v>0</v>
      </c>
      <c r="AA44" s="2">
        <v>13</v>
      </c>
      <c r="AB44" s="2">
        <v>2</v>
      </c>
      <c r="AC44" s="4">
        <v>1.7881944444444443E-2</v>
      </c>
      <c r="AD44" s="5">
        <v>10</v>
      </c>
      <c r="AF44" s="7">
        <v>51.587543487548828</v>
      </c>
      <c r="AG44" s="6">
        <v>20</v>
      </c>
      <c r="AH44" s="2">
        <v>0</v>
      </c>
      <c r="AI44" s="2" t="s">
        <v>68</v>
      </c>
      <c r="AJ44" s="4">
        <v>0</v>
      </c>
      <c r="AK44" s="2">
        <v>0</v>
      </c>
      <c r="AL44" s="2">
        <v>0</v>
      </c>
      <c r="AM44" s="2" t="s">
        <v>64</v>
      </c>
      <c r="AN44" s="4">
        <v>0</v>
      </c>
      <c r="AO44" s="2">
        <v>0</v>
      </c>
      <c r="AP44" s="2">
        <v>0</v>
      </c>
      <c r="AQ44" s="2" t="s">
        <v>67</v>
      </c>
      <c r="AR44" s="4">
        <v>0</v>
      </c>
      <c r="AS44" s="2">
        <v>0</v>
      </c>
      <c r="AT44" s="2">
        <v>0</v>
      </c>
      <c r="AU44" s="2" t="s">
        <v>108</v>
      </c>
      <c r="AV44" s="4">
        <v>3.9310185185185184E-4</v>
      </c>
      <c r="AW44" s="2">
        <v>1</v>
      </c>
      <c r="AX44" s="2">
        <v>0.62150835990905762</v>
      </c>
      <c r="AY44" s="2" t="s">
        <v>125</v>
      </c>
      <c r="AZ44" s="4">
        <v>7.645798611111111E-3</v>
      </c>
      <c r="BA44" s="2">
        <v>9</v>
      </c>
      <c r="BB44" s="2">
        <v>4.1615653038024902</v>
      </c>
      <c r="BC44" s="2" t="s">
        <v>109</v>
      </c>
      <c r="BD44" s="4">
        <v>1.7058668981481482E-2</v>
      </c>
      <c r="BE44" s="2">
        <v>2</v>
      </c>
      <c r="BF44" s="2">
        <v>2.6343259960412979E-3</v>
      </c>
    </row>
    <row r="45" spans="8:58" x14ac:dyDescent="0.35">
      <c r="H45" t="s">
        <v>116</v>
      </c>
      <c r="J45" t="s">
        <v>115</v>
      </c>
      <c r="Q45" s="2">
        <v>0</v>
      </c>
      <c r="R45" s="2">
        <v>0</v>
      </c>
      <c r="S45" s="2">
        <v>0</v>
      </c>
      <c r="T45" s="4">
        <v>0.50210300925925921</v>
      </c>
      <c r="U45" s="3">
        <v>23.229602813720703</v>
      </c>
      <c r="V45" s="2">
        <v>35</v>
      </c>
      <c r="W45" s="2">
        <v>11</v>
      </c>
      <c r="X45" s="2">
        <v>3</v>
      </c>
      <c r="Y45" s="2">
        <v>8</v>
      </c>
      <c r="Z45" s="2">
        <v>2</v>
      </c>
      <c r="AA45" s="2">
        <v>35</v>
      </c>
      <c r="AB45" s="2">
        <v>3</v>
      </c>
      <c r="AC45" s="4">
        <v>4.4236111111111108E-2</v>
      </c>
      <c r="AD45" s="5">
        <v>0</v>
      </c>
      <c r="AF45" s="7">
        <v>279.92767333984375</v>
      </c>
      <c r="AG45" s="6">
        <v>94</v>
      </c>
      <c r="AH45" s="2">
        <v>0</v>
      </c>
      <c r="AI45" s="2" t="s">
        <v>68</v>
      </c>
      <c r="AJ45" s="4">
        <v>2.2800925925925925E-6</v>
      </c>
      <c r="AK45" s="2">
        <v>1</v>
      </c>
      <c r="AL45" s="2">
        <v>5.9779273578897119E-4</v>
      </c>
      <c r="AM45" s="2" t="s">
        <v>64</v>
      </c>
      <c r="AN45" s="4">
        <v>7.4421296296296293E-6</v>
      </c>
      <c r="AO45" s="2">
        <v>2</v>
      </c>
      <c r="AP45" s="2">
        <v>5.8374353684484959E-3</v>
      </c>
      <c r="AQ45" s="2" t="s">
        <v>67</v>
      </c>
      <c r="AR45" s="4">
        <v>1.388888888888889E-6</v>
      </c>
      <c r="AS45" s="2">
        <v>1</v>
      </c>
      <c r="AT45" s="2">
        <v>2.8448578086681664E-4</v>
      </c>
      <c r="AU45" s="2" t="s">
        <v>108</v>
      </c>
      <c r="AV45" s="4">
        <v>4.8296064814814816E-3</v>
      </c>
      <c r="AW45" s="2">
        <v>12</v>
      </c>
      <c r="AX45" s="2">
        <v>5.287909984588623</v>
      </c>
      <c r="AY45" s="2" t="s">
        <v>125</v>
      </c>
      <c r="AZ45" s="4">
        <v>0</v>
      </c>
      <c r="BA45" s="2">
        <v>0</v>
      </c>
      <c r="BB45" s="2">
        <v>0</v>
      </c>
      <c r="BC45" s="2" t="s">
        <v>109</v>
      </c>
      <c r="BD45" s="4">
        <v>0</v>
      </c>
      <c r="BE45" s="2">
        <v>0</v>
      </c>
      <c r="BF45" s="2">
        <v>0</v>
      </c>
    </row>
    <row r="46" spans="8:58" x14ac:dyDescent="0.35">
      <c r="H46" t="s">
        <v>197</v>
      </c>
      <c r="J46" t="s">
        <v>115</v>
      </c>
      <c r="Q46" s="2">
        <v>0</v>
      </c>
      <c r="R46" s="2">
        <v>0</v>
      </c>
      <c r="S46" s="2">
        <v>0</v>
      </c>
      <c r="T46" s="4">
        <v>2.5236469907407407E-2</v>
      </c>
      <c r="U46" s="3">
        <v>13.363313674926758</v>
      </c>
      <c r="V46" s="2">
        <v>3</v>
      </c>
      <c r="W46" s="2">
        <v>1</v>
      </c>
      <c r="X46" s="2">
        <v>0</v>
      </c>
      <c r="Y46" s="2">
        <v>1</v>
      </c>
      <c r="Z46" s="2">
        <v>2</v>
      </c>
      <c r="AA46" s="2">
        <v>1</v>
      </c>
      <c r="AB46" s="2">
        <v>0</v>
      </c>
      <c r="AC46" s="4">
        <v>1.3888888888888889E-3</v>
      </c>
      <c r="AD46" s="5">
        <v>0</v>
      </c>
      <c r="AF46" s="7">
        <v>8.0938320159912109</v>
      </c>
      <c r="AG46" s="6">
        <v>8</v>
      </c>
      <c r="AH46" s="2">
        <v>0</v>
      </c>
      <c r="AI46" s="2" t="s">
        <v>68</v>
      </c>
      <c r="AJ46" s="4">
        <v>0</v>
      </c>
      <c r="AK46" s="2">
        <v>0</v>
      </c>
      <c r="AL46" s="2">
        <v>0</v>
      </c>
      <c r="AM46" s="2" t="s">
        <v>64</v>
      </c>
      <c r="AN46" s="4">
        <v>0</v>
      </c>
      <c r="AO46" s="2">
        <v>0</v>
      </c>
      <c r="AP46" s="2">
        <v>0</v>
      </c>
      <c r="AQ46" s="2" t="s">
        <v>67</v>
      </c>
      <c r="AR46" s="4">
        <v>0</v>
      </c>
      <c r="AS46" s="2">
        <v>0</v>
      </c>
      <c r="AT46" s="2">
        <v>0</v>
      </c>
      <c r="AU46" s="2" t="s">
        <v>108</v>
      </c>
      <c r="AV46" s="4">
        <v>0</v>
      </c>
      <c r="AW46" s="2">
        <v>0</v>
      </c>
      <c r="AX46" s="2">
        <v>0</v>
      </c>
      <c r="AY46" s="2" t="s">
        <v>125</v>
      </c>
      <c r="AZ46" s="4">
        <v>0</v>
      </c>
      <c r="BA46" s="2">
        <v>0</v>
      </c>
      <c r="BB46" s="2">
        <v>0</v>
      </c>
      <c r="BC46" s="2" t="s">
        <v>109</v>
      </c>
      <c r="BD46" s="4">
        <v>0</v>
      </c>
      <c r="BE46" s="2">
        <v>0</v>
      </c>
      <c r="BF46" s="2">
        <v>0</v>
      </c>
    </row>
    <row r="47" spans="8:58" x14ac:dyDescent="0.35">
      <c r="H47" t="s">
        <v>117</v>
      </c>
      <c r="J47" t="s">
        <v>115</v>
      </c>
      <c r="Q47" s="2">
        <v>45</v>
      </c>
      <c r="R47" s="2">
        <v>0</v>
      </c>
      <c r="S47" s="2">
        <v>0</v>
      </c>
      <c r="T47" s="4">
        <v>2.0233913657407405</v>
      </c>
      <c r="U47" s="3">
        <v>44.456981658935547</v>
      </c>
      <c r="V47" s="2">
        <v>23</v>
      </c>
      <c r="W47" s="2">
        <v>5</v>
      </c>
      <c r="X47" s="2">
        <v>8</v>
      </c>
      <c r="Y47" s="2">
        <v>3</v>
      </c>
      <c r="Z47" s="2">
        <v>11</v>
      </c>
      <c r="AA47" s="2">
        <v>51</v>
      </c>
      <c r="AB47" s="2">
        <v>17</v>
      </c>
      <c r="AC47" s="4">
        <v>0.14696759259259259</v>
      </c>
      <c r="AD47" s="5">
        <v>8</v>
      </c>
      <c r="AF47" s="7">
        <v>2158.89306640625</v>
      </c>
      <c r="AG47" s="6">
        <v>101</v>
      </c>
      <c r="AH47" s="2">
        <v>0</v>
      </c>
      <c r="AI47" s="2" t="s">
        <v>68</v>
      </c>
      <c r="AJ47" s="4">
        <v>0</v>
      </c>
      <c r="AK47" s="2">
        <v>0</v>
      </c>
      <c r="AL47" s="2">
        <v>0</v>
      </c>
      <c r="AM47" s="2" t="s">
        <v>64</v>
      </c>
      <c r="AN47" s="4">
        <v>0</v>
      </c>
      <c r="AO47" s="2">
        <v>0</v>
      </c>
      <c r="AP47" s="2">
        <v>0</v>
      </c>
      <c r="AQ47" s="2" t="s">
        <v>67</v>
      </c>
      <c r="AR47" s="4">
        <v>0</v>
      </c>
      <c r="AS47" s="2">
        <v>0</v>
      </c>
      <c r="AT47" s="2">
        <v>0</v>
      </c>
      <c r="AU47" s="2" t="s">
        <v>108</v>
      </c>
      <c r="AV47" s="4">
        <v>7.4861111111111114E-4</v>
      </c>
      <c r="AW47" s="2">
        <v>1</v>
      </c>
      <c r="AX47" s="2">
        <v>1.1814596652984619</v>
      </c>
      <c r="AY47" s="2" t="s">
        <v>125</v>
      </c>
      <c r="AZ47" s="4">
        <v>0</v>
      </c>
      <c r="BA47" s="2">
        <v>0</v>
      </c>
      <c r="BB47" s="2">
        <v>0</v>
      </c>
      <c r="BC47" s="2" t="s">
        <v>109</v>
      </c>
      <c r="BD47" s="4">
        <v>0.10696916666666667</v>
      </c>
      <c r="BE47" s="2">
        <v>17</v>
      </c>
      <c r="BF47" s="2">
        <v>0.1514413058757782</v>
      </c>
    </row>
    <row r="48" spans="8:58" x14ac:dyDescent="0.35">
      <c r="H48" t="s">
        <v>198</v>
      </c>
      <c r="J48" t="s">
        <v>115</v>
      </c>
      <c r="Q48" s="2">
        <v>11</v>
      </c>
      <c r="R48" s="2">
        <v>0</v>
      </c>
      <c r="S48" s="2">
        <v>0</v>
      </c>
      <c r="T48" s="4">
        <v>0.16471565972222221</v>
      </c>
      <c r="U48" s="3">
        <v>45.897937774658203</v>
      </c>
      <c r="V48" s="2">
        <v>2</v>
      </c>
      <c r="W48" s="2">
        <v>0</v>
      </c>
      <c r="X48" s="2">
        <v>0</v>
      </c>
      <c r="Y48" s="2">
        <v>2</v>
      </c>
      <c r="Z48" s="2">
        <v>0</v>
      </c>
      <c r="AA48" s="2">
        <v>6</v>
      </c>
      <c r="AB48" s="2">
        <v>2</v>
      </c>
      <c r="AC48" s="4">
        <v>1.2569444444444444E-2</v>
      </c>
      <c r="AD48" s="5">
        <v>5</v>
      </c>
      <c r="AF48" s="7">
        <v>181.442626953125</v>
      </c>
      <c r="AG48" s="6">
        <v>10</v>
      </c>
      <c r="AH48" s="2">
        <v>0</v>
      </c>
      <c r="AI48" s="2" t="s">
        <v>68</v>
      </c>
      <c r="AJ48" s="4">
        <v>0</v>
      </c>
      <c r="AK48" s="2">
        <v>0</v>
      </c>
      <c r="AL48" s="2">
        <v>0</v>
      </c>
      <c r="AM48" s="2" t="s">
        <v>64</v>
      </c>
      <c r="AN48" s="4">
        <v>0</v>
      </c>
      <c r="AO48" s="2">
        <v>0</v>
      </c>
      <c r="AP48" s="2">
        <v>0</v>
      </c>
      <c r="AQ48" s="2" t="s">
        <v>67</v>
      </c>
      <c r="AR48" s="4">
        <v>0</v>
      </c>
      <c r="AS48" s="2">
        <v>0</v>
      </c>
      <c r="AT48" s="2">
        <v>0</v>
      </c>
      <c r="AU48" s="2" t="s">
        <v>108</v>
      </c>
      <c r="AV48" s="4">
        <v>1.6491851851851851E-2</v>
      </c>
      <c r="AW48" s="2">
        <v>17</v>
      </c>
      <c r="AX48" s="2">
        <v>25.676568984985352</v>
      </c>
      <c r="AY48" s="2" t="s">
        <v>125</v>
      </c>
      <c r="AZ48" s="4">
        <v>0</v>
      </c>
      <c r="BA48" s="2">
        <v>0</v>
      </c>
      <c r="BB48" s="2">
        <v>0</v>
      </c>
      <c r="BC48" s="2" t="s">
        <v>109</v>
      </c>
      <c r="BD48" s="4">
        <v>1.3358229166666666E-2</v>
      </c>
      <c r="BE48" s="2">
        <v>3</v>
      </c>
      <c r="BF48" s="2">
        <v>1.2809431180357933E-2</v>
      </c>
    </row>
    <row r="49" spans="8:58" x14ac:dyDescent="0.35">
      <c r="H49" t="s">
        <v>199</v>
      </c>
      <c r="J49" t="s">
        <v>115</v>
      </c>
      <c r="Q49" s="2">
        <v>27</v>
      </c>
      <c r="R49" s="2">
        <v>2</v>
      </c>
      <c r="S49" s="2">
        <v>0</v>
      </c>
      <c r="T49" s="4">
        <v>0.55805126157407403</v>
      </c>
      <c r="U49" s="3">
        <v>19.97894287109375</v>
      </c>
      <c r="V49" s="2">
        <v>40</v>
      </c>
      <c r="W49" s="2">
        <v>23</v>
      </c>
      <c r="X49" s="2">
        <v>9</v>
      </c>
      <c r="Y49" s="2">
        <v>6</v>
      </c>
      <c r="Z49" s="2">
        <v>5</v>
      </c>
      <c r="AA49" s="2">
        <v>34</v>
      </c>
      <c r="AB49" s="2">
        <v>14</v>
      </c>
      <c r="AC49" s="4">
        <v>0.1449537037037037</v>
      </c>
      <c r="AD49" s="5">
        <v>41</v>
      </c>
      <c r="AF49" s="7">
        <v>267.58258056640625</v>
      </c>
      <c r="AG49" s="6">
        <v>117</v>
      </c>
      <c r="AH49" s="2">
        <v>0</v>
      </c>
      <c r="AI49" s="2" t="s">
        <v>68</v>
      </c>
      <c r="AJ49" s="4">
        <v>7.7546296296296301E-6</v>
      </c>
      <c r="AK49" s="2">
        <v>2</v>
      </c>
      <c r="AL49" s="2">
        <v>2.748953877016902E-3</v>
      </c>
      <c r="AM49" s="2" t="s">
        <v>64</v>
      </c>
      <c r="AN49" s="4">
        <v>0</v>
      </c>
      <c r="AO49" s="2">
        <v>0</v>
      </c>
      <c r="AP49" s="2">
        <v>0</v>
      </c>
      <c r="AQ49" s="2" t="s">
        <v>67</v>
      </c>
      <c r="AR49" s="4">
        <v>0</v>
      </c>
      <c r="AS49" s="2">
        <v>0</v>
      </c>
      <c r="AT49" s="2">
        <v>0</v>
      </c>
      <c r="AU49" s="2" t="s">
        <v>108</v>
      </c>
      <c r="AV49" s="4">
        <v>2.5794479166666665E-2</v>
      </c>
      <c r="AW49" s="2">
        <v>42</v>
      </c>
      <c r="AX49" s="2">
        <v>40.331901550292969</v>
      </c>
      <c r="AY49" s="2" t="s">
        <v>125</v>
      </c>
      <c r="AZ49" s="4">
        <v>1.1457638888888889E-3</v>
      </c>
      <c r="BA49" s="2">
        <v>1</v>
      </c>
      <c r="BB49" s="2">
        <v>0.664406418800354</v>
      </c>
      <c r="BC49" s="2" t="s">
        <v>109</v>
      </c>
      <c r="BD49" s="4">
        <v>9.3438310185185187E-3</v>
      </c>
      <c r="BE49" s="2">
        <v>2</v>
      </c>
      <c r="BF49" s="2">
        <v>7.2612334042787552E-3</v>
      </c>
    </row>
    <row r="50" spans="8:58" x14ac:dyDescent="0.35">
      <c r="H50" t="s">
        <v>121</v>
      </c>
      <c r="J50" t="s">
        <v>115</v>
      </c>
      <c r="Q50" s="2">
        <v>5</v>
      </c>
      <c r="R50" s="2">
        <v>0</v>
      </c>
      <c r="S50" s="2">
        <v>0</v>
      </c>
      <c r="T50" s="4">
        <v>0.61697289351851847</v>
      </c>
      <c r="U50" s="3">
        <v>25.021732330322266</v>
      </c>
      <c r="V50" s="2">
        <v>26</v>
      </c>
      <c r="W50" s="2">
        <v>10</v>
      </c>
      <c r="X50" s="2">
        <v>7</v>
      </c>
      <c r="Y50" s="2">
        <v>7</v>
      </c>
      <c r="Z50" s="2">
        <v>7</v>
      </c>
      <c r="AA50" s="2">
        <v>22</v>
      </c>
      <c r="AB50" s="2">
        <v>7</v>
      </c>
      <c r="AC50" s="4">
        <v>8.5949074074074081E-2</v>
      </c>
      <c r="AD50" s="5">
        <v>0</v>
      </c>
      <c r="AF50" s="7">
        <v>370.50555419921875</v>
      </c>
      <c r="AG50" s="6">
        <v>79</v>
      </c>
      <c r="AH50" s="2">
        <v>0</v>
      </c>
      <c r="AI50" s="2" t="s">
        <v>68</v>
      </c>
      <c r="AJ50" s="4">
        <v>0</v>
      </c>
      <c r="AK50" s="2">
        <v>0</v>
      </c>
      <c r="AL50" s="2">
        <v>0</v>
      </c>
      <c r="AM50" s="2" t="s">
        <v>64</v>
      </c>
      <c r="AN50" s="4">
        <v>0</v>
      </c>
      <c r="AO50" s="2">
        <v>0</v>
      </c>
      <c r="AP50" s="2">
        <v>0</v>
      </c>
      <c r="AQ50" s="2" t="s">
        <v>67</v>
      </c>
      <c r="AR50" s="4">
        <v>0</v>
      </c>
      <c r="AS50" s="2">
        <v>0</v>
      </c>
      <c r="AT50" s="2">
        <v>0</v>
      </c>
      <c r="AU50" s="2" t="s">
        <v>108</v>
      </c>
      <c r="AV50" s="4">
        <v>7.5055671296296294E-3</v>
      </c>
      <c r="AW50" s="2">
        <v>16</v>
      </c>
      <c r="AX50" s="2">
        <v>10.920661926269531</v>
      </c>
      <c r="AY50" s="2" t="s">
        <v>125</v>
      </c>
      <c r="AZ50" s="4">
        <v>9.8339120370370377E-4</v>
      </c>
      <c r="BA50" s="2">
        <v>1</v>
      </c>
      <c r="BB50" s="2">
        <v>0.28646588325500488</v>
      </c>
      <c r="BC50" s="2" t="s">
        <v>109</v>
      </c>
      <c r="BD50" s="4">
        <v>0</v>
      </c>
      <c r="BE50" s="2">
        <v>0</v>
      </c>
      <c r="BF50" s="2">
        <v>0</v>
      </c>
    </row>
    <row r="51" spans="8:58" x14ac:dyDescent="0.35">
      <c r="H51" t="s">
        <v>122</v>
      </c>
      <c r="J51" t="s">
        <v>115</v>
      </c>
      <c r="Q51" s="2">
        <v>1</v>
      </c>
      <c r="R51" s="2">
        <v>0</v>
      </c>
      <c r="S51" s="2">
        <v>0</v>
      </c>
      <c r="T51" s="4">
        <v>2.1961750694444446</v>
      </c>
      <c r="U51" s="3">
        <v>14.781049728393555</v>
      </c>
      <c r="V51" s="2">
        <v>105</v>
      </c>
      <c r="W51" s="2">
        <v>49</v>
      </c>
      <c r="X51" s="2">
        <v>30</v>
      </c>
      <c r="Y51" s="2">
        <v>24</v>
      </c>
      <c r="Z51" s="2">
        <v>7</v>
      </c>
      <c r="AA51" s="2">
        <v>47</v>
      </c>
      <c r="AB51" s="2">
        <v>77</v>
      </c>
      <c r="AC51" s="4">
        <v>0.7544791666666667</v>
      </c>
      <c r="AD51" s="5">
        <v>43</v>
      </c>
      <c r="AF51" s="7">
        <v>779.08258056640625</v>
      </c>
      <c r="AG51" s="6">
        <v>262</v>
      </c>
      <c r="AH51" s="2">
        <v>0</v>
      </c>
      <c r="AI51" s="2" t="s">
        <v>68</v>
      </c>
      <c r="AJ51" s="4">
        <v>4.2824074074074075E-7</v>
      </c>
      <c r="AK51" s="2">
        <v>1</v>
      </c>
      <c r="AL51" s="2">
        <v>2.079997502733022E-4</v>
      </c>
      <c r="AM51" s="2" t="s">
        <v>64</v>
      </c>
      <c r="AN51" s="4">
        <v>0</v>
      </c>
      <c r="AO51" s="2">
        <v>0</v>
      </c>
      <c r="AP51" s="2">
        <v>0</v>
      </c>
      <c r="AQ51" s="2" t="s">
        <v>67</v>
      </c>
      <c r="AR51" s="4">
        <v>0</v>
      </c>
      <c r="AS51" s="2">
        <v>0</v>
      </c>
      <c r="AT51" s="2">
        <v>0</v>
      </c>
      <c r="AU51" s="2" t="s">
        <v>108</v>
      </c>
      <c r="AV51" s="4">
        <v>5.8857291666666667E-3</v>
      </c>
      <c r="AW51" s="2">
        <v>17</v>
      </c>
      <c r="AX51" s="2">
        <v>6.9614372253417969</v>
      </c>
      <c r="AY51" s="2" t="s">
        <v>125</v>
      </c>
      <c r="AZ51" s="4">
        <v>6.6430358796296302E-2</v>
      </c>
      <c r="BA51" s="2">
        <v>46</v>
      </c>
      <c r="BB51" s="2">
        <v>43.172847747802734</v>
      </c>
      <c r="BC51" s="2" t="s">
        <v>109</v>
      </c>
      <c r="BD51" s="4">
        <v>0.61176690972222225</v>
      </c>
      <c r="BE51" s="2">
        <v>75</v>
      </c>
      <c r="BF51" s="2">
        <v>0.41611042618751526</v>
      </c>
    </row>
    <row r="52" spans="8:58" x14ac:dyDescent="0.35">
      <c r="H52" t="s">
        <v>200</v>
      </c>
      <c r="J52" t="s">
        <v>115</v>
      </c>
      <c r="Q52" s="2">
        <v>0</v>
      </c>
      <c r="R52" s="2">
        <v>0</v>
      </c>
      <c r="S52" s="2">
        <v>0</v>
      </c>
      <c r="T52" s="4">
        <v>2.7638159722222222E-2</v>
      </c>
      <c r="U52" s="3">
        <v>16.357828140258789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  <c r="AA52" s="2">
        <v>2</v>
      </c>
      <c r="AB52" s="2">
        <v>0</v>
      </c>
      <c r="AC52" s="4">
        <v>2.488425925925926E-3</v>
      </c>
      <c r="AD52" s="5">
        <v>0</v>
      </c>
      <c r="AF52" s="7">
        <v>10.850411415100098</v>
      </c>
      <c r="AG52" s="6">
        <v>3</v>
      </c>
      <c r="AH52" s="2">
        <v>0</v>
      </c>
      <c r="AI52" s="2" t="s">
        <v>68</v>
      </c>
      <c r="AJ52" s="4">
        <v>0</v>
      </c>
      <c r="AK52" s="2">
        <v>0</v>
      </c>
      <c r="AL52" s="2">
        <v>0</v>
      </c>
      <c r="AM52" s="2" t="s">
        <v>64</v>
      </c>
      <c r="AN52" s="4">
        <v>0</v>
      </c>
      <c r="AO52" s="2">
        <v>0</v>
      </c>
      <c r="AP52" s="2">
        <v>0</v>
      </c>
      <c r="AQ52" s="2" t="s">
        <v>67</v>
      </c>
      <c r="AR52" s="4">
        <v>0</v>
      </c>
      <c r="AS52" s="2">
        <v>0</v>
      </c>
      <c r="AT52" s="2">
        <v>0</v>
      </c>
      <c r="AU52" s="2" t="s">
        <v>108</v>
      </c>
      <c r="AV52" s="4">
        <v>0</v>
      </c>
      <c r="AW52" s="2">
        <v>0</v>
      </c>
      <c r="AX52" s="2">
        <v>0</v>
      </c>
      <c r="AY52" s="2" t="s">
        <v>125</v>
      </c>
      <c r="AZ52" s="4">
        <v>0</v>
      </c>
      <c r="BA52" s="2">
        <v>0</v>
      </c>
      <c r="BB52" s="2">
        <v>0</v>
      </c>
      <c r="BC52" s="2" t="s">
        <v>109</v>
      </c>
      <c r="BD52" s="4">
        <v>3.8876620370370371E-3</v>
      </c>
      <c r="BE52" s="2">
        <v>1</v>
      </c>
      <c r="BF52" s="2">
        <v>6.1051198281347752E-3</v>
      </c>
    </row>
    <row r="53" spans="8:58" x14ac:dyDescent="0.35">
      <c r="H53" t="s">
        <v>201</v>
      </c>
      <c r="J53" t="s">
        <v>115</v>
      </c>
      <c r="Q53" s="2">
        <v>0</v>
      </c>
      <c r="R53" s="2">
        <v>0</v>
      </c>
      <c r="S53" s="2">
        <v>0</v>
      </c>
      <c r="T53" s="4">
        <v>0.18504971064814815</v>
      </c>
      <c r="U53" s="3">
        <v>22.266613006591797</v>
      </c>
      <c r="V53" s="2">
        <v>20</v>
      </c>
      <c r="W53" s="2">
        <v>5</v>
      </c>
      <c r="X53" s="2">
        <v>2</v>
      </c>
      <c r="Y53" s="2">
        <v>0</v>
      </c>
      <c r="Z53" s="2">
        <v>0</v>
      </c>
      <c r="AA53" s="2">
        <v>4</v>
      </c>
      <c r="AB53" s="2">
        <v>4</v>
      </c>
      <c r="AC53" s="4">
        <v>2.8125000000000001E-2</v>
      </c>
      <c r="AD53" s="5">
        <v>16</v>
      </c>
      <c r="AF53" s="7">
        <v>98.890342712402344</v>
      </c>
      <c r="AG53" s="6">
        <v>31</v>
      </c>
      <c r="AH53" s="2">
        <v>0</v>
      </c>
      <c r="AI53" s="2" t="s">
        <v>68</v>
      </c>
      <c r="AJ53" s="4">
        <v>0</v>
      </c>
      <c r="AK53" s="2">
        <v>0</v>
      </c>
      <c r="AL53" s="2">
        <v>0</v>
      </c>
      <c r="AM53" s="2" t="s">
        <v>64</v>
      </c>
      <c r="AN53" s="4">
        <v>0</v>
      </c>
      <c r="AO53" s="2">
        <v>0</v>
      </c>
      <c r="AP53" s="2">
        <v>0</v>
      </c>
      <c r="AQ53" s="2" t="s">
        <v>67</v>
      </c>
      <c r="AR53" s="4">
        <v>1.1574074074074074E-7</v>
      </c>
      <c r="AS53" s="2">
        <v>1</v>
      </c>
      <c r="AT53" s="2">
        <v>2.9816439564456232E-5</v>
      </c>
      <c r="AU53" s="2" t="s">
        <v>108</v>
      </c>
      <c r="AV53" s="4">
        <v>2.1051273148148149E-3</v>
      </c>
      <c r="AW53" s="2">
        <v>6</v>
      </c>
      <c r="AX53" s="2">
        <v>2.5504019260406494</v>
      </c>
      <c r="AY53" s="2" t="s">
        <v>125</v>
      </c>
      <c r="AZ53" s="4">
        <v>0</v>
      </c>
      <c r="BA53" s="2">
        <v>0</v>
      </c>
      <c r="BB53" s="2">
        <v>0</v>
      </c>
      <c r="BC53" s="2" t="s">
        <v>109</v>
      </c>
      <c r="BD53" s="4">
        <v>1.4929097222222222E-2</v>
      </c>
      <c r="BE53" s="2">
        <v>3</v>
      </c>
      <c r="BF53" s="2">
        <v>1.5984265133738518E-2</v>
      </c>
    </row>
    <row r="54" spans="8:58" x14ac:dyDescent="0.35">
      <c r="H54" t="s">
        <v>202</v>
      </c>
      <c r="J54" t="s">
        <v>115</v>
      </c>
      <c r="Q54" s="2">
        <v>13</v>
      </c>
      <c r="R54" s="2">
        <v>0</v>
      </c>
      <c r="S54" s="2">
        <v>0</v>
      </c>
      <c r="T54" s="4">
        <v>1.1170751620370369</v>
      </c>
      <c r="U54" s="3">
        <v>26.063173294067383</v>
      </c>
      <c r="V54" s="2">
        <v>31</v>
      </c>
      <c r="W54" s="2">
        <v>23</v>
      </c>
      <c r="X54" s="2">
        <v>15</v>
      </c>
      <c r="Y54" s="2">
        <v>4</v>
      </c>
      <c r="Z54" s="2">
        <v>5</v>
      </c>
      <c r="AA54" s="2">
        <v>45</v>
      </c>
      <c r="AB54" s="2">
        <v>16</v>
      </c>
      <c r="AC54" s="4">
        <v>0.24703703703703703</v>
      </c>
      <c r="AD54" s="5">
        <v>8</v>
      </c>
      <c r="AF54" s="7">
        <v>698.74853515625</v>
      </c>
      <c r="AG54" s="6">
        <v>123</v>
      </c>
      <c r="AH54" s="2">
        <v>0</v>
      </c>
      <c r="AI54" s="2" t="s">
        <v>68</v>
      </c>
      <c r="AJ54" s="4">
        <v>4.4444444444444441E-6</v>
      </c>
      <c r="AK54" s="2">
        <v>1</v>
      </c>
      <c r="AL54" s="2">
        <v>2.2370235528796911E-3</v>
      </c>
      <c r="AM54" s="2" t="s">
        <v>64</v>
      </c>
      <c r="AN54" s="4">
        <v>0</v>
      </c>
      <c r="AO54" s="2">
        <v>0</v>
      </c>
      <c r="AP54" s="2">
        <v>0</v>
      </c>
      <c r="AQ54" s="2" t="s">
        <v>67</v>
      </c>
      <c r="AR54" s="4">
        <v>0</v>
      </c>
      <c r="AS54" s="2">
        <v>0</v>
      </c>
      <c r="AT54" s="2">
        <v>0</v>
      </c>
      <c r="AU54" s="2" t="s">
        <v>108</v>
      </c>
      <c r="AV54" s="4">
        <v>5.2667708333333334E-3</v>
      </c>
      <c r="AW54" s="2">
        <v>11</v>
      </c>
      <c r="AX54" s="2">
        <v>5.7918915748596191</v>
      </c>
      <c r="AY54" s="2" t="s">
        <v>125</v>
      </c>
      <c r="AZ54" s="4">
        <v>0</v>
      </c>
      <c r="BA54" s="2">
        <v>0</v>
      </c>
      <c r="BB54" s="2">
        <v>0</v>
      </c>
      <c r="BC54" s="2" t="s">
        <v>109</v>
      </c>
      <c r="BD54" s="4">
        <v>0.22319664351851851</v>
      </c>
      <c r="BE54" s="2">
        <v>19</v>
      </c>
      <c r="BF54" s="2">
        <v>1.7399052381515503</v>
      </c>
    </row>
    <row r="55" spans="8:58" x14ac:dyDescent="0.35">
      <c r="H55" t="s">
        <v>203</v>
      </c>
      <c r="J55" t="s">
        <v>115</v>
      </c>
      <c r="Q55" s="2">
        <v>0</v>
      </c>
      <c r="R55" s="2">
        <v>0</v>
      </c>
      <c r="S55" s="2">
        <v>0</v>
      </c>
      <c r="T55" s="4">
        <v>8.5496111111111106E-2</v>
      </c>
      <c r="U55" s="3">
        <v>11.240139007568359</v>
      </c>
      <c r="V55" s="2">
        <v>9</v>
      </c>
      <c r="W55" s="2">
        <v>1</v>
      </c>
      <c r="X55" s="2">
        <v>0</v>
      </c>
      <c r="Y55" s="2">
        <v>2</v>
      </c>
      <c r="Z55" s="2">
        <v>0</v>
      </c>
      <c r="AA55" s="2">
        <v>8</v>
      </c>
      <c r="AB55" s="2">
        <v>3</v>
      </c>
      <c r="AC55" s="4">
        <v>1.7407407407407406E-2</v>
      </c>
      <c r="AD55" s="5">
        <v>0</v>
      </c>
      <c r="AF55" s="7">
        <v>23.063716888427734</v>
      </c>
      <c r="AG55" s="6">
        <v>20</v>
      </c>
      <c r="AH55" s="2">
        <v>0</v>
      </c>
      <c r="AI55" s="2" t="s">
        <v>68</v>
      </c>
      <c r="AJ55" s="4">
        <v>0</v>
      </c>
      <c r="AK55" s="2">
        <v>0</v>
      </c>
      <c r="AL55" s="2">
        <v>0</v>
      </c>
      <c r="AM55" s="2" t="s">
        <v>64</v>
      </c>
      <c r="AN55" s="4">
        <v>0</v>
      </c>
      <c r="AO55" s="2">
        <v>0</v>
      </c>
      <c r="AP55" s="2">
        <v>0</v>
      </c>
      <c r="AQ55" s="2" t="s">
        <v>67</v>
      </c>
      <c r="AR55" s="4">
        <v>1.9675925925925927E-7</v>
      </c>
      <c r="AS55" s="2">
        <v>1</v>
      </c>
      <c r="AT55" s="2">
        <v>3.7685589632019401E-5</v>
      </c>
      <c r="AU55" s="2" t="s">
        <v>108</v>
      </c>
      <c r="AV55" s="4">
        <v>0</v>
      </c>
      <c r="AW55" s="2">
        <v>0</v>
      </c>
      <c r="AX55" s="2">
        <v>0</v>
      </c>
      <c r="AY55" s="2" t="s">
        <v>125</v>
      </c>
      <c r="AZ55" s="4">
        <v>0</v>
      </c>
      <c r="BA55" s="2">
        <v>0</v>
      </c>
      <c r="BB55" s="2">
        <v>0</v>
      </c>
      <c r="BC55" s="2" t="s">
        <v>109</v>
      </c>
      <c r="BD55" s="4">
        <v>1.767505787037037E-2</v>
      </c>
      <c r="BE55" s="2">
        <v>3</v>
      </c>
      <c r="BF55" s="2">
        <v>2.5973137468099594E-2</v>
      </c>
    </row>
    <row r="56" spans="8:58" x14ac:dyDescent="0.35">
      <c r="H56" t="s">
        <v>204</v>
      </c>
      <c r="J56" t="s">
        <v>115</v>
      </c>
      <c r="Q56" s="2">
        <v>0</v>
      </c>
      <c r="R56" s="2">
        <v>0</v>
      </c>
      <c r="S56" s="2">
        <v>0</v>
      </c>
      <c r="T56" s="4">
        <v>0.11716350694444444</v>
      </c>
      <c r="U56" s="3">
        <v>17.696939468383789</v>
      </c>
      <c r="V56" s="2">
        <v>6</v>
      </c>
      <c r="W56" s="2">
        <v>1</v>
      </c>
      <c r="X56" s="2">
        <v>3</v>
      </c>
      <c r="Y56" s="2">
        <v>1</v>
      </c>
      <c r="Z56" s="2">
        <v>1</v>
      </c>
      <c r="AA56" s="2">
        <v>6</v>
      </c>
      <c r="AB56" s="2">
        <v>5</v>
      </c>
      <c r="AC56" s="4">
        <v>5.7962962962962966E-2</v>
      </c>
      <c r="AD56" s="5">
        <v>13</v>
      </c>
      <c r="AF56" s="7">
        <v>49.762451171875</v>
      </c>
      <c r="AG56" s="6">
        <v>18</v>
      </c>
      <c r="AH56" s="2">
        <v>0</v>
      </c>
      <c r="AI56" s="2" t="s">
        <v>68</v>
      </c>
      <c r="AJ56" s="4">
        <v>0</v>
      </c>
      <c r="AK56" s="2">
        <v>0</v>
      </c>
      <c r="AL56" s="2">
        <v>0</v>
      </c>
      <c r="AM56" s="2" t="s">
        <v>64</v>
      </c>
      <c r="AN56" s="4">
        <v>0</v>
      </c>
      <c r="AO56" s="2">
        <v>0</v>
      </c>
      <c r="AP56" s="2">
        <v>0</v>
      </c>
      <c r="AQ56" s="2" t="s">
        <v>67</v>
      </c>
      <c r="AR56" s="4">
        <v>0</v>
      </c>
      <c r="AS56" s="2">
        <v>0</v>
      </c>
      <c r="AT56" s="2">
        <v>0</v>
      </c>
      <c r="AU56" s="2" t="s">
        <v>108</v>
      </c>
      <c r="AV56" s="4">
        <v>1.6719097222222222E-3</v>
      </c>
      <c r="AW56" s="2">
        <v>4</v>
      </c>
      <c r="AX56" s="2">
        <v>1.9881720542907715</v>
      </c>
      <c r="AY56" s="2" t="s">
        <v>125</v>
      </c>
      <c r="AZ56" s="4">
        <v>0</v>
      </c>
      <c r="BA56" s="2">
        <v>0</v>
      </c>
      <c r="BB56" s="2">
        <v>0</v>
      </c>
      <c r="BC56" s="2" t="s">
        <v>109</v>
      </c>
      <c r="BD56" s="4">
        <v>3.9468749999999999E-3</v>
      </c>
      <c r="BE56" s="2">
        <v>1</v>
      </c>
      <c r="BF56" s="2">
        <v>4.5695379376411438E-3</v>
      </c>
    </row>
    <row r="57" spans="8:58" x14ac:dyDescent="0.35">
      <c r="H57" t="s">
        <v>205</v>
      </c>
      <c r="J57" t="s">
        <v>115</v>
      </c>
      <c r="Q57" s="2">
        <v>84</v>
      </c>
      <c r="R57" s="2">
        <v>0</v>
      </c>
      <c r="S57" s="2">
        <v>0</v>
      </c>
      <c r="T57" s="4">
        <v>1.1563963888888888</v>
      </c>
      <c r="U57" s="3">
        <v>43.815174102783203</v>
      </c>
      <c r="V57" s="2">
        <v>25</v>
      </c>
      <c r="W57" s="2">
        <v>10</v>
      </c>
      <c r="X57" s="2">
        <v>4</v>
      </c>
      <c r="Y57" s="2">
        <v>3</v>
      </c>
      <c r="Z57" s="2">
        <v>2</v>
      </c>
      <c r="AA57" s="2">
        <v>39</v>
      </c>
      <c r="AB57" s="2">
        <v>13</v>
      </c>
      <c r="AC57" s="4">
        <v>0.17862268518518518</v>
      </c>
      <c r="AD57" s="5">
        <v>0</v>
      </c>
      <c r="AF57" s="7">
        <v>1216.0250244140625</v>
      </c>
      <c r="AG57" s="6">
        <v>83</v>
      </c>
      <c r="AH57" s="2">
        <v>0</v>
      </c>
      <c r="AI57" s="2" t="s">
        <v>68</v>
      </c>
      <c r="AJ57" s="4">
        <v>0</v>
      </c>
      <c r="AK57" s="2">
        <v>0</v>
      </c>
      <c r="AL57" s="2">
        <v>0</v>
      </c>
      <c r="AM57" s="2" t="s">
        <v>64</v>
      </c>
      <c r="AN57" s="4">
        <v>0</v>
      </c>
      <c r="AO57" s="2">
        <v>0</v>
      </c>
      <c r="AP57" s="2">
        <v>0</v>
      </c>
      <c r="AQ57" s="2" t="s">
        <v>67</v>
      </c>
      <c r="AR57" s="4">
        <v>0</v>
      </c>
      <c r="AS57" s="2">
        <v>0</v>
      </c>
      <c r="AT57" s="2">
        <v>0</v>
      </c>
      <c r="AU57" s="2" t="s">
        <v>108</v>
      </c>
      <c r="AV57" s="4">
        <v>1.6433391203703705E-2</v>
      </c>
      <c r="AW57" s="2">
        <v>37</v>
      </c>
      <c r="AX57" s="2">
        <v>22.261219024658203</v>
      </c>
      <c r="AY57" s="2" t="s">
        <v>125</v>
      </c>
      <c r="AZ57" s="4">
        <v>0</v>
      </c>
      <c r="BA57" s="2">
        <v>0</v>
      </c>
      <c r="BB57" s="2">
        <v>0</v>
      </c>
      <c r="BC57" s="2" t="s">
        <v>109</v>
      </c>
      <c r="BD57" s="4">
        <v>0.16377354166666666</v>
      </c>
      <c r="BE57" s="2">
        <v>15</v>
      </c>
      <c r="BF57" s="2">
        <v>0.4336249828338623</v>
      </c>
    </row>
    <row r="58" spans="8:58" x14ac:dyDescent="0.35">
      <c r="H58" t="s">
        <v>206</v>
      </c>
      <c r="J58" t="s">
        <v>115</v>
      </c>
      <c r="Q58" s="2">
        <v>195</v>
      </c>
      <c r="R58" s="2">
        <v>0</v>
      </c>
      <c r="S58" s="2">
        <v>0</v>
      </c>
      <c r="T58" s="4">
        <v>1.1195786226851852</v>
      </c>
      <c r="U58" s="3">
        <v>44.9752197265625</v>
      </c>
      <c r="V58" s="2">
        <v>26</v>
      </c>
      <c r="W58" s="2">
        <v>4</v>
      </c>
      <c r="X58" s="2">
        <v>6</v>
      </c>
      <c r="Y58" s="2">
        <v>5</v>
      </c>
      <c r="Z58" s="2">
        <v>4</v>
      </c>
      <c r="AA58" s="2">
        <v>18</v>
      </c>
      <c r="AB58" s="2">
        <v>12</v>
      </c>
      <c r="AC58" s="4">
        <v>0.12457175925925926</v>
      </c>
      <c r="AD58" s="5">
        <v>0</v>
      </c>
      <c r="AF58" s="7">
        <v>1208.47900390625</v>
      </c>
      <c r="AG58" s="6">
        <v>63</v>
      </c>
      <c r="AH58" s="2">
        <v>0</v>
      </c>
      <c r="AI58" s="2" t="s">
        <v>68</v>
      </c>
      <c r="AJ58" s="4">
        <v>1.5393518518518519E-6</v>
      </c>
      <c r="AK58" s="2">
        <v>1</v>
      </c>
      <c r="AL58" s="2">
        <v>3.4046985092572868E-4</v>
      </c>
      <c r="AM58" s="2" t="s">
        <v>64</v>
      </c>
      <c r="AN58" s="4">
        <v>6.944444444444444E-8</v>
      </c>
      <c r="AO58" s="2">
        <v>2</v>
      </c>
      <c r="AP58" s="2">
        <v>1.1669401283143088E-4</v>
      </c>
      <c r="AQ58" s="2" t="s">
        <v>67</v>
      </c>
      <c r="AR58" s="4">
        <v>2.7777777777777776E-7</v>
      </c>
      <c r="AS58" s="2">
        <v>1</v>
      </c>
      <c r="AT58" s="2">
        <v>4.6677605132572353E-4</v>
      </c>
      <c r="AU58" s="2" t="s">
        <v>108</v>
      </c>
      <c r="AV58" s="4">
        <v>1.3853472222222223E-3</v>
      </c>
      <c r="AW58" s="2">
        <v>3</v>
      </c>
      <c r="AX58" s="2">
        <v>1.7720915079116821</v>
      </c>
      <c r="AY58" s="2" t="s">
        <v>125</v>
      </c>
      <c r="AZ58" s="4">
        <v>4.8148148148148152E-3</v>
      </c>
      <c r="BA58" s="2">
        <v>1</v>
      </c>
      <c r="BB58" s="2">
        <v>8.0590877532958984</v>
      </c>
      <c r="BC58" s="2" t="s">
        <v>109</v>
      </c>
      <c r="BD58" s="4">
        <v>1.2829710648148147E-2</v>
      </c>
      <c r="BE58" s="2">
        <v>2</v>
      </c>
      <c r="BF58" s="2">
        <v>2.3529918864369392E-2</v>
      </c>
    </row>
    <row r="59" spans="8:58" x14ac:dyDescent="0.35">
      <c r="H59" t="s">
        <v>207</v>
      </c>
      <c r="J59" t="s">
        <v>115</v>
      </c>
      <c r="Q59" s="2">
        <v>0</v>
      </c>
      <c r="R59" s="2">
        <v>0</v>
      </c>
      <c r="S59" s="2">
        <v>0</v>
      </c>
      <c r="T59" s="4">
        <v>2.0031805555555556E-2</v>
      </c>
      <c r="U59" s="3">
        <v>12.179428100585938</v>
      </c>
      <c r="V59" s="2">
        <v>1</v>
      </c>
      <c r="W59" s="2">
        <v>0</v>
      </c>
      <c r="X59" s="2">
        <v>1</v>
      </c>
      <c r="Y59" s="2">
        <v>1</v>
      </c>
      <c r="Z59" s="2">
        <v>0</v>
      </c>
      <c r="AA59" s="2">
        <v>3</v>
      </c>
      <c r="AB59" s="2">
        <v>0</v>
      </c>
      <c r="AC59" s="4">
        <v>7.407407407407407E-4</v>
      </c>
      <c r="AD59" s="5">
        <v>0</v>
      </c>
      <c r="AF59" s="7">
        <v>5.8554258346557617</v>
      </c>
      <c r="AG59" s="6">
        <v>6</v>
      </c>
      <c r="AH59" s="2">
        <v>0</v>
      </c>
      <c r="AI59" s="2" t="s">
        <v>68</v>
      </c>
      <c r="AJ59" s="4">
        <v>0</v>
      </c>
      <c r="AK59" s="2">
        <v>0</v>
      </c>
      <c r="AL59" s="2">
        <v>0</v>
      </c>
      <c r="AM59" s="2" t="s">
        <v>64</v>
      </c>
      <c r="AN59" s="4">
        <v>0</v>
      </c>
      <c r="AO59" s="2">
        <v>0</v>
      </c>
      <c r="AP59" s="2">
        <v>0</v>
      </c>
      <c r="AQ59" s="2" t="s">
        <v>67</v>
      </c>
      <c r="AR59" s="4">
        <v>0</v>
      </c>
      <c r="AS59" s="2">
        <v>0</v>
      </c>
      <c r="AT59" s="2">
        <v>0</v>
      </c>
      <c r="AU59" s="2" t="s">
        <v>108</v>
      </c>
      <c r="AV59" s="4">
        <v>4.3680555555555557E-4</v>
      </c>
      <c r="AW59" s="2">
        <v>1</v>
      </c>
      <c r="AX59" s="2">
        <v>0.39934676885604858</v>
      </c>
      <c r="AY59" s="2" t="s">
        <v>125</v>
      </c>
      <c r="AZ59" s="4">
        <v>0</v>
      </c>
      <c r="BA59" s="2">
        <v>0</v>
      </c>
      <c r="BB59" s="2">
        <v>0</v>
      </c>
      <c r="BC59" s="2" t="s">
        <v>109</v>
      </c>
      <c r="BD59" s="4">
        <v>0</v>
      </c>
      <c r="BE59" s="2">
        <v>0</v>
      </c>
      <c r="BF59" s="2">
        <v>0</v>
      </c>
    </row>
    <row r="60" spans="8:58" x14ac:dyDescent="0.35">
      <c r="H60" t="s">
        <v>208</v>
      </c>
      <c r="J60" t="s">
        <v>171</v>
      </c>
      <c r="Q60" s="2">
        <v>0</v>
      </c>
      <c r="R60" s="2">
        <v>0</v>
      </c>
      <c r="S60" s="2">
        <v>0</v>
      </c>
      <c r="T60" s="4">
        <v>8.4790937499999997E-2</v>
      </c>
      <c r="U60" s="3">
        <v>7.2064642906188965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1</v>
      </c>
      <c r="AB60" s="2">
        <v>0</v>
      </c>
      <c r="AC60" s="4">
        <v>7.407407407407407E-4</v>
      </c>
      <c r="AD60" s="5">
        <v>0</v>
      </c>
      <c r="AF60" s="7">
        <v>14.66502857208252</v>
      </c>
      <c r="AG60" s="6">
        <v>1</v>
      </c>
      <c r="AH60" s="2">
        <v>0</v>
      </c>
      <c r="AI60" s="2" t="s">
        <v>68</v>
      </c>
      <c r="AJ60" s="4">
        <v>0</v>
      </c>
      <c r="AK60" s="2">
        <v>0</v>
      </c>
      <c r="AL60" s="2">
        <v>0</v>
      </c>
      <c r="AM60" s="2" t="s">
        <v>64</v>
      </c>
      <c r="AN60" s="4">
        <v>0</v>
      </c>
      <c r="AO60" s="2">
        <v>0</v>
      </c>
      <c r="AP60" s="2">
        <v>0</v>
      </c>
      <c r="AQ60" s="2" t="s">
        <v>67</v>
      </c>
      <c r="AR60" s="4">
        <v>0</v>
      </c>
      <c r="AS60" s="2">
        <v>0</v>
      </c>
      <c r="AT60" s="2">
        <v>0</v>
      </c>
      <c r="AU60" s="2" t="s">
        <v>108</v>
      </c>
      <c r="AV60" s="4">
        <v>0</v>
      </c>
      <c r="AW60" s="2">
        <v>0</v>
      </c>
      <c r="AX60" s="2">
        <v>0</v>
      </c>
      <c r="AY60" s="2" t="s">
        <v>125</v>
      </c>
      <c r="AZ60" s="4">
        <v>0</v>
      </c>
      <c r="BA60" s="2">
        <v>0</v>
      </c>
      <c r="BB60" s="2">
        <v>0</v>
      </c>
      <c r="BC60" s="2" t="s">
        <v>109</v>
      </c>
      <c r="BD60" s="4">
        <v>0</v>
      </c>
      <c r="BE60" s="2">
        <v>0</v>
      </c>
      <c r="BF60" s="2">
        <v>0</v>
      </c>
    </row>
    <row r="61" spans="8:58" x14ac:dyDescent="0.35">
      <c r="H61" t="s">
        <v>209</v>
      </c>
      <c r="J61" t="s">
        <v>183</v>
      </c>
      <c r="Q61" s="2">
        <v>128</v>
      </c>
      <c r="R61" s="2">
        <v>3</v>
      </c>
      <c r="S61" s="2">
        <v>0</v>
      </c>
      <c r="T61" s="4">
        <v>0.38776130787037039</v>
      </c>
      <c r="U61" s="3">
        <v>49.011898040771484</v>
      </c>
      <c r="V61" s="2">
        <v>8</v>
      </c>
      <c r="W61" s="2">
        <v>0</v>
      </c>
      <c r="X61" s="2">
        <v>0</v>
      </c>
      <c r="Y61" s="2">
        <v>0</v>
      </c>
      <c r="Z61" s="2">
        <v>0</v>
      </c>
      <c r="AA61" s="2">
        <v>10</v>
      </c>
      <c r="AB61" s="2">
        <v>2</v>
      </c>
      <c r="AC61" s="4">
        <v>0.11457175925925926</v>
      </c>
      <c r="AD61" s="5">
        <v>0</v>
      </c>
      <c r="AF61" s="7">
        <v>456.1180419921875</v>
      </c>
      <c r="AG61" s="6">
        <v>18</v>
      </c>
      <c r="AH61" s="2">
        <v>0</v>
      </c>
      <c r="AI61" s="2" t="s">
        <v>68</v>
      </c>
      <c r="AJ61" s="4">
        <v>0</v>
      </c>
      <c r="AK61" s="2">
        <v>0</v>
      </c>
      <c r="AL61" s="2">
        <v>0</v>
      </c>
      <c r="AM61" s="2" t="s">
        <v>64</v>
      </c>
      <c r="AN61" s="4">
        <v>1.6203703703703703E-7</v>
      </c>
      <c r="AO61" s="2">
        <v>1</v>
      </c>
      <c r="AP61" s="2">
        <v>2.4974512052722275E-4</v>
      </c>
      <c r="AQ61" s="2" t="s">
        <v>67</v>
      </c>
      <c r="AR61" s="4">
        <v>0</v>
      </c>
      <c r="AS61" s="2">
        <v>0</v>
      </c>
      <c r="AT61" s="2">
        <v>0</v>
      </c>
      <c r="AU61" s="2" t="s">
        <v>108</v>
      </c>
      <c r="AV61" s="4">
        <v>1.3565497685185186E-2</v>
      </c>
      <c r="AW61" s="2">
        <v>35</v>
      </c>
      <c r="AX61" s="2">
        <v>21.674797058105469</v>
      </c>
      <c r="AY61" s="2" t="s">
        <v>125</v>
      </c>
      <c r="AZ61" s="4">
        <v>0</v>
      </c>
      <c r="BA61" s="2">
        <v>0</v>
      </c>
      <c r="BB61" s="2">
        <v>0</v>
      </c>
      <c r="BC61" s="2" t="s">
        <v>109</v>
      </c>
      <c r="BD61" s="4">
        <v>0.11413798611111112</v>
      </c>
      <c r="BE61" s="2">
        <v>3</v>
      </c>
      <c r="BF61" s="2">
        <v>5.4440153762698174E-3</v>
      </c>
    </row>
    <row r="62" spans="8:58" x14ac:dyDescent="0.35">
      <c r="H62" t="s">
        <v>210</v>
      </c>
      <c r="J62" t="s">
        <v>211</v>
      </c>
      <c r="Q62" s="2">
        <v>0</v>
      </c>
      <c r="R62" s="2">
        <v>0</v>
      </c>
      <c r="S62" s="2">
        <v>0</v>
      </c>
      <c r="T62" s="4">
        <v>4.6432997685185183E-2</v>
      </c>
      <c r="U62" s="3">
        <v>27.524150848388672</v>
      </c>
      <c r="V62" s="2">
        <v>2</v>
      </c>
      <c r="W62" s="2">
        <v>0</v>
      </c>
      <c r="X62" s="2">
        <v>0</v>
      </c>
      <c r="Y62" s="2">
        <v>0</v>
      </c>
      <c r="Z62" s="2">
        <v>0</v>
      </c>
      <c r="AA62" s="2">
        <v>2</v>
      </c>
      <c r="AB62" s="2">
        <v>0</v>
      </c>
      <c r="AC62" s="4">
        <v>1.4351851851851852E-3</v>
      </c>
      <c r="AD62" s="5">
        <v>0</v>
      </c>
      <c r="AF62" s="7">
        <v>30.672691345214844</v>
      </c>
      <c r="AG62" s="6">
        <v>4</v>
      </c>
      <c r="AH62" s="2">
        <v>0</v>
      </c>
      <c r="AI62" s="2" t="s">
        <v>68</v>
      </c>
      <c r="AJ62" s="4">
        <v>0</v>
      </c>
      <c r="AK62" s="2">
        <v>0</v>
      </c>
      <c r="AL62" s="2">
        <v>0</v>
      </c>
      <c r="AM62" s="2" t="s">
        <v>64</v>
      </c>
      <c r="AN62" s="4">
        <v>0</v>
      </c>
      <c r="AO62" s="2">
        <v>0</v>
      </c>
      <c r="AP62" s="2">
        <v>0</v>
      </c>
      <c r="AQ62" s="2" t="s">
        <v>67</v>
      </c>
      <c r="AR62" s="4">
        <v>0</v>
      </c>
      <c r="AS62" s="2">
        <v>0</v>
      </c>
      <c r="AT62" s="2">
        <v>0</v>
      </c>
      <c r="AU62" s="2" t="s">
        <v>108</v>
      </c>
      <c r="AV62" s="4">
        <v>1.0953703703703705E-3</v>
      </c>
      <c r="AW62" s="2">
        <v>2</v>
      </c>
      <c r="AX62" s="2">
        <v>1.4837225675582886</v>
      </c>
      <c r="AY62" s="2" t="s">
        <v>125</v>
      </c>
      <c r="AZ62" s="4">
        <v>0</v>
      </c>
      <c r="BA62" s="2">
        <v>0</v>
      </c>
      <c r="BB62" s="2">
        <v>0</v>
      </c>
      <c r="BC62" s="2" t="s">
        <v>109</v>
      </c>
      <c r="BD62" s="4">
        <v>0</v>
      </c>
      <c r="BE62" s="2">
        <v>0</v>
      </c>
      <c r="BF62" s="2">
        <v>0</v>
      </c>
    </row>
    <row r="63" spans="8:58" x14ac:dyDescent="0.35">
      <c r="H63" t="s">
        <v>212</v>
      </c>
      <c r="J63" t="s">
        <v>114</v>
      </c>
      <c r="Q63" s="2">
        <v>71</v>
      </c>
      <c r="R63" s="2">
        <v>3</v>
      </c>
      <c r="S63" s="2">
        <v>0</v>
      </c>
      <c r="T63" s="4">
        <v>0.2972722337962963</v>
      </c>
      <c r="U63" s="3">
        <v>47.477832794189453</v>
      </c>
      <c r="V63" s="2">
        <v>6</v>
      </c>
      <c r="W63" s="2">
        <v>2</v>
      </c>
      <c r="X63" s="2">
        <v>1</v>
      </c>
      <c r="Y63" s="2">
        <v>0</v>
      </c>
      <c r="Z63" s="2">
        <v>0</v>
      </c>
      <c r="AA63" s="2">
        <v>10</v>
      </c>
      <c r="AB63" s="2">
        <v>6</v>
      </c>
      <c r="AC63" s="4">
        <v>6.2002314814814816E-2</v>
      </c>
      <c r="AD63" s="5">
        <v>0</v>
      </c>
      <c r="AF63" s="7">
        <v>338.732177734375</v>
      </c>
      <c r="AG63" s="6">
        <v>19</v>
      </c>
      <c r="AH63" s="2">
        <v>0</v>
      </c>
      <c r="AI63" s="2" t="s">
        <v>68</v>
      </c>
      <c r="AJ63" s="4">
        <v>0</v>
      </c>
      <c r="AK63" s="2">
        <v>0</v>
      </c>
      <c r="AL63" s="2">
        <v>0</v>
      </c>
      <c r="AM63" s="2" t="s">
        <v>64</v>
      </c>
      <c r="AN63" s="4">
        <v>0</v>
      </c>
      <c r="AO63" s="2">
        <v>0</v>
      </c>
      <c r="AP63" s="2">
        <v>0</v>
      </c>
      <c r="AQ63" s="2" t="s">
        <v>67</v>
      </c>
      <c r="AR63" s="4">
        <v>0</v>
      </c>
      <c r="AS63" s="2">
        <v>0</v>
      </c>
      <c r="AT63" s="2">
        <v>0</v>
      </c>
      <c r="AU63" s="2" t="s">
        <v>108</v>
      </c>
      <c r="AV63" s="4">
        <v>6.8637534722222227E-2</v>
      </c>
      <c r="AW63" s="2">
        <v>89</v>
      </c>
      <c r="AX63" s="2">
        <v>113.50731658935547</v>
      </c>
      <c r="AY63" s="2" t="s">
        <v>125</v>
      </c>
      <c r="AZ63" s="4">
        <v>0</v>
      </c>
      <c r="BA63" s="2">
        <v>0</v>
      </c>
      <c r="BB63" s="2">
        <v>0</v>
      </c>
      <c r="BC63" s="2" t="s">
        <v>109</v>
      </c>
      <c r="BD63" s="4">
        <v>6.3569872685185186E-2</v>
      </c>
      <c r="BE63" s="2">
        <v>7</v>
      </c>
      <c r="BF63" s="2">
        <v>0.15932117402553558</v>
      </c>
    </row>
    <row r="64" spans="8:58" x14ac:dyDescent="0.35">
      <c r="H64" t="s">
        <v>213</v>
      </c>
      <c r="J64" t="s">
        <v>171</v>
      </c>
      <c r="Q64" s="2">
        <v>0</v>
      </c>
      <c r="R64" s="2">
        <v>0</v>
      </c>
      <c r="S64" s="2">
        <v>0</v>
      </c>
      <c r="T64" s="4">
        <v>1.6074189814814815E-2</v>
      </c>
      <c r="U64" s="3">
        <v>9.1631755828857422</v>
      </c>
      <c r="V64" s="2">
        <v>2</v>
      </c>
      <c r="W64" s="2">
        <v>1</v>
      </c>
      <c r="X64" s="2">
        <v>0</v>
      </c>
      <c r="Y64" s="2">
        <v>0</v>
      </c>
      <c r="Z64" s="2">
        <v>0</v>
      </c>
      <c r="AA64" s="2">
        <v>1</v>
      </c>
      <c r="AB64" s="2">
        <v>2</v>
      </c>
      <c r="AC64" s="4">
        <v>1.3020833333333334E-2</v>
      </c>
      <c r="AD64" s="5">
        <v>0</v>
      </c>
      <c r="AF64" s="7">
        <v>3.5349748134613037</v>
      </c>
      <c r="AG64" s="6">
        <v>4</v>
      </c>
      <c r="AH64" s="2">
        <v>0</v>
      </c>
      <c r="AI64" s="2" t="s">
        <v>68</v>
      </c>
      <c r="AJ64" s="4">
        <v>0</v>
      </c>
      <c r="AK64" s="2">
        <v>0</v>
      </c>
      <c r="AL64" s="2">
        <v>0</v>
      </c>
      <c r="AM64" s="2" t="s">
        <v>64</v>
      </c>
      <c r="AN64" s="4">
        <v>0</v>
      </c>
      <c r="AO64" s="2">
        <v>0</v>
      </c>
      <c r="AP64" s="2">
        <v>0</v>
      </c>
      <c r="AQ64" s="2" t="s">
        <v>67</v>
      </c>
      <c r="AR64" s="4">
        <v>5.787037037037037E-7</v>
      </c>
      <c r="AS64" s="2">
        <v>1</v>
      </c>
      <c r="AT64" s="2">
        <v>8.2256017776671797E-5</v>
      </c>
      <c r="AU64" s="2" t="s">
        <v>108</v>
      </c>
      <c r="AV64" s="4">
        <v>0</v>
      </c>
      <c r="AW64" s="2">
        <v>0</v>
      </c>
      <c r="AX64" s="2">
        <v>0</v>
      </c>
      <c r="AY64" s="2" t="s">
        <v>125</v>
      </c>
      <c r="AZ64" s="4">
        <v>0</v>
      </c>
      <c r="BA64" s="2">
        <v>0</v>
      </c>
      <c r="BB64" s="2">
        <v>0</v>
      </c>
      <c r="BC64" s="2" t="s">
        <v>109</v>
      </c>
      <c r="BD64" s="4">
        <v>1.1798391203703703E-2</v>
      </c>
      <c r="BE64" s="2">
        <v>2</v>
      </c>
      <c r="BF64" s="2">
        <v>1.1607090709730983E-3</v>
      </c>
    </row>
    <row r="65" spans="8:58" x14ac:dyDescent="0.35">
      <c r="H65" t="s">
        <v>214</v>
      </c>
      <c r="J65" t="s">
        <v>215</v>
      </c>
      <c r="Q65" s="2">
        <v>32</v>
      </c>
      <c r="R65" s="2">
        <v>0</v>
      </c>
      <c r="S65" s="2">
        <v>0</v>
      </c>
      <c r="T65" s="4">
        <v>1.7015932638888889</v>
      </c>
      <c r="U65" s="3">
        <v>44.147174835205078</v>
      </c>
      <c r="V65" s="2">
        <v>26</v>
      </c>
      <c r="W65" s="2">
        <v>5</v>
      </c>
      <c r="X65" s="2">
        <v>4</v>
      </c>
      <c r="Y65" s="2">
        <v>2</v>
      </c>
      <c r="Z65" s="2">
        <v>0</v>
      </c>
      <c r="AA65" s="2">
        <v>34</v>
      </c>
      <c r="AB65" s="2">
        <v>10</v>
      </c>
      <c r="AC65" s="4">
        <v>0.14555555555555555</v>
      </c>
      <c r="AD65" s="5">
        <v>15</v>
      </c>
      <c r="AF65" s="7">
        <v>1802.8927001953125</v>
      </c>
      <c r="AG65" s="6">
        <v>71</v>
      </c>
      <c r="AH65" s="2">
        <v>0</v>
      </c>
      <c r="AI65" s="2" t="s">
        <v>68</v>
      </c>
      <c r="AJ65" s="4">
        <v>0</v>
      </c>
      <c r="AK65" s="2">
        <v>0</v>
      </c>
      <c r="AL65" s="2">
        <v>0</v>
      </c>
      <c r="AM65" s="2" t="s">
        <v>64</v>
      </c>
      <c r="AN65" s="4">
        <v>0</v>
      </c>
      <c r="AO65" s="2">
        <v>0</v>
      </c>
      <c r="AP65" s="2">
        <v>0</v>
      </c>
      <c r="AQ65" s="2" t="s">
        <v>67</v>
      </c>
      <c r="AR65" s="4">
        <v>1.3017013888888889E-3</v>
      </c>
      <c r="AS65" s="2">
        <v>130</v>
      </c>
      <c r="AT65" s="2">
        <v>1.0471807718276978</v>
      </c>
      <c r="AU65" s="2" t="s">
        <v>108</v>
      </c>
      <c r="AV65" s="4">
        <v>0.22724526620370369</v>
      </c>
      <c r="AW65" s="2">
        <v>242</v>
      </c>
      <c r="AX65" s="2">
        <v>325.81842041015625</v>
      </c>
      <c r="AY65" s="2" t="s">
        <v>125</v>
      </c>
      <c r="AZ65" s="4">
        <v>0</v>
      </c>
      <c r="BA65" s="2">
        <v>0</v>
      </c>
      <c r="BB65" s="2">
        <v>0</v>
      </c>
      <c r="BC65" s="2" t="s">
        <v>109</v>
      </c>
      <c r="BD65" s="4">
        <v>0.16761896990740741</v>
      </c>
      <c r="BE65" s="2">
        <v>16</v>
      </c>
      <c r="BF65" s="2">
        <v>49.234653472900391</v>
      </c>
    </row>
    <row r="66" spans="8:58" x14ac:dyDescent="0.35">
      <c r="H66" t="s">
        <v>216</v>
      </c>
      <c r="J66" t="s">
        <v>114</v>
      </c>
      <c r="Q66" s="2">
        <v>27</v>
      </c>
      <c r="R66" s="2">
        <v>7</v>
      </c>
      <c r="S66" s="2">
        <v>0</v>
      </c>
      <c r="T66" s="4">
        <v>0.1336739699074074</v>
      </c>
      <c r="U66" s="3">
        <v>41.6148681640625</v>
      </c>
      <c r="V66" s="2">
        <v>2</v>
      </c>
      <c r="W66" s="2">
        <v>2</v>
      </c>
      <c r="X66" s="2">
        <v>1</v>
      </c>
      <c r="Y66" s="2">
        <v>0</v>
      </c>
      <c r="Z66" s="2">
        <v>0</v>
      </c>
      <c r="AA66" s="2">
        <v>3</v>
      </c>
      <c r="AB66" s="2">
        <v>2</v>
      </c>
      <c r="AC66" s="4">
        <v>1.3831018518518519E-2</v>
      </c>
      <c r="AD66" s="5">
        <v>1</v>
      </c>
      <c r="AF66" s="7">
        <v>133.5078125</v>
      </c>
      <c r="AG66" s="6">
        <v>8</v>
      </c>
      <c r="AH66" s="2">
        <v>0</v>
      </c>
      <c r="AI66" s="2" t="s">
        <v>68</v>
      </c>
      <c r="AJ66" s="4">
        <v>0</v>
      </c>
      <c r="AK66" s="2">
        <v>0</v>
      </c>
      <c r="AL66" s="2">
        <v>0</v>
      </c>
      <c r="AM66" s="2" t="s">
        <v>64</v>
      </c>
      <c r="AN66" s="4">
        <v>0</v>
      </c>
      <c r="AO66" s="2">
        <v>0</v>
      </c>
      <c r="AP66" s="2">
        <v>0</v>
      </c>
      <c r="AQ66" s="2" t="s">
        <v>67</v>
      </c>
      <c r="AR66" s="4">
        <v>0</v>
      </c>
      <c r="AS66" s="2">
        <v>0</v>
      </c>
      <c r="AT66" s="2">
        <v>0</v>
      </c>
      <c r="AU66" s="2" t="s">
        <v>108</v>
      </c>
      <c r="AV66" s="4">
        <v>3.5254247685185182E-2</v>
      </c>
      <c r="AW66" s="2">
        <v>45</v>
      </c>
      <c r="AX66" s="2">
        <v>56.818950653076172</v>
      </c>
      <c r="AY66" s="2" t="s">
        <v>125</v>
      </c>
      <c r="AZ66" s="4">
        <v>0</v>
      </c>
      <c r="BA66" s="2">
        <v>0</v>
      </c>
      <c r="BB66" s="2">
        <v>0</v>
      </c>
      <c r="BC66" s="2" t="s">
        <v>109</v>
      </c>
      <c r="BD66" s="4">
        <v>1.1204976851851851E-2</v>
      </c>
      <c r="BE66" s="2">
        <v>2</v>
      </c>
      <c r="BF66" s="2">
        <v>0</v>
      </c>
    </row>
    <row r="67" spans="8:58" x14ac:dyDescent="0.35">
      <c r="H67" t="s">
        <v>217</v>
      </c>
      <c r="J67" t="s">
        <v>114</v>
      </c>
      <c r="Q67" s="2">
        <v>23</v>
      </c>
      <c r="R67" s="2">
        <v>2</v>
      </c>
      <c r="S67" s="2">
        <v>0</v>
      </c>
      <c r="T67" s="4">
        <v>0.52885260416666668</v>
      </c>
      <c r="U67" s="3">
        <v>34.81170654296875</v>
      </c>
      <c r="V67" s="2">
        <v>7</v>
      </c>
      <c r="W67" s="2">
        <v>4</v>
      </c>
      <c r="X67" s="2">
        <v>0</v>
      </c>
      <c r="Y67" s="2">
        <v>1</v>
      </c>
      <c r="Z67" s="2">
        <v>0</v>
      </c>
      <c r="AA67" s="2">
        <v>10</v>
      </c>
      <c r="AB67" s="2">
        <v>2</v>
      </c>
      <c r="AC67" s="4">
        <v>3.1377314814814816E-2</v>
      </c>
      <c r="AD67" s="5">
        <v>6</v>
      </c>
      <c r="AF67" s="7">
        <v>441.8463134765625</v>
      </c>
      <c r="AG67" s="6">
        <v>22</v>
      </c>
      <c r="AH67" s="2">
        <v>0</v>
      </c>
      <c r="AI67" s="2" t="s">
        <v>68</v>
      </c>
      <c r="AJ67" s="4">
        <v>9.2592592592592594E-7</v>
      </c>
      <c r="AK67" s="2">
        <v>1</v>
      </c>
      <c r="AL67" s="2">
        <v>1.3563982793129981E-4</v>
      </c>
      <c r="AM67" s="2" t="s">
        <v>64</v>
      </c>
      <c r="AN67" s="4">
        <v>0</v>
      </c>
      <c r="AO67" s="2">
        <v>0</v>
      </c>
      <c r="AP67" s="2">
        <v>0</v>
      </c>
      <c r="AQ67" s="2" t="s">
        <v>67</v>
      </c>
      <c r="AR67" s="4">
        <v>6.944444444444444E-8</v>
      </c>
      <c r="AS67" s="2">
        <v>1</v>
      </c>
      <c r="AT67" s="2">
        <v>2.5282008209615014E-5</v>
      </c>
      <c r="AU67" s="2" t="s">
        <v>108</v>
      </c>
      <c r="AV67" s="4">
        <v>9.7602893518518516E-3</v>
      </c>
      <c r="AW67" s="2">
        <v>18</v>
      </c>
      <c r="AX67" s="2">
        <v>13.979206085205078</v>
      </c>
      <c r="AY67" s="2" t="s">
        <v>125</v>
      </c>
      <c r="AZ67" s="4">
        <v>0</v>
      </c>
      <c r="BA67" s="2">
        <v>0</v>
      </c>
      <c r="BB67" s="2">
        <v>0</v>
      </c>
      <c r="BC67" s="2" t="s">
        <v>109</v>
      </c>
      <c r="BD67" s="4">
        <v>1.576361111111111E-2</v>
      </c>
      <c r="BE67" s="2">
        <v>2</v>
      </c>
      <c r="BF67" s="2">
        <v>1.9115046598017216E-3</v>
      </c>
    </row>
    <row r="68" spans="8:58" x14ac:dyDescent="0.35">
      <c r="H68" t="s">
        <v>218</v>
      </c>
      <c r="J68" t="s">
        <v>114</v>
      </c>
      <c r="Q68" s="2">
        <v>166</v>
      </c>
      <c r="R68" s="2">
        <v>59</v>
      </c>
      <c r="S68" s="2">
        <v>4</v>
      </c>
      <c r="T68" s="4">
        <v>0.36922589120370369</v>
      </c>
      <c r="U68" s="3">
        <v>54.946037292480469</v>
      </c>
      <c r="V68" s="2">
        <v>8</v>
      </c>
      <c r="W68" s="2">
        <v>3</v>
      </c>
      <c r="X68" s="2">
        <v>3</v>
      </c>
      <c r="Y68" s="2">
        <v>0</v>
      </c>
      <c r="Z68" s="2">
        <v>0</v>
      </c>
      <c r="AA68" s="2">
        <v>2</v>
      </c>
      <c r="AB68" s="2">
        <v>3</v>
      </c>
      <c r="AC68" s="4">
        <v>3.9872685185185185E-2</v>
      </c>
      <c r="AD68" s="5">
        <v>0</v>
      </c>
      <c r="AF68" s="7">
        <v>486.89999389648438</v>
      </c>
      <c r="AG68" s="6">
        <v>16</v>
      </c>
      <c r="AH68" s="2">
        <v>0</v>
      </c>
      <c r="AI68" s="2" t="s">
        <v>68</v>
      </c>
      <c r="AJ68" s="4">
        <v>0</v>
      </c>
      <c r="AK68" s="2">
        <v>0</v>
      </c>
      <c r="AL68" s="2">
        <v>0</v>
      </c>
      <c r="AM68" s="2" t="s">
        <v>64</v>
      </c>
      <c r="AN68" s="4">
        <v>3.9351851851851854E-7</v>
      </c>
      <c r="AO68" s="2">
        <v>1</v>
      </c>
      <c r="AP68" s="2">
        <v>7.2324404027312994E-4</v>
      </c>
      <c r="AQ68" s="2" t="s">
        <v>67</v>
      </c>
      <c r="AR68" s="4">
        <v>0</v>
      </c>
      <c r="AS68" s="2">
        <v>0</v>
      </c>
      <c r="AT68" s="2">
        <v>0</v>
      </c>
      <c r="AU68" s="2" t="s">
        <v>108</v>
      </c>
      <c r="AV68" s="4">
        <v>5.1610625E-2</v>
      </c>
      <c r="AW68" s="2">
        <v>85</v>
      </c>
      <c r="AX68" s="2">
        <v>96.193840026855469</v>
      </c>
      <c r="AY68" s="2" t="s">
        <v>125</v>
      </c>
      <c r="AZ68" s="4">
        <v>0</v>
      </c>
      <c r="BA68" s="2">
        <v>0</v>
      </c>
      <c r="BB68" s="2">
        <v>0</v>
      </c>
      <c r="BC68" s="2" t="s">
        <v>109</v>
      </c>
      <c r="BD68" s="4">
        <v>3.9765243055555559E-2</v>
      </c>
      <c r="BE68" s="2">
        <v>4</v>
      </c>
      <c r="BF68" s="2">
        <v>5.066363513469696E-2</v>
      </c>
    </row>
    <row r="69" spans="8:58" x14ac:dyDescent="0.35">
      <c r="H69" t="s">
        <v>219</v>
      </c>
      <c r="J69" t="s">
        <v>114</v>
      </c>
      <c r="Q69" s="2">
        <v>2</v>
      </c>
      <c r="R69" s="2">
        <v>0</v>
      </c>
      <c r="S69" s="2">
        <v>0</v>
      </c>
      <c r="T69" s="4">
        <v>0.14889170138888888</v>
      </c>
      <c r="U69" s="3">
        <v>28.342510223388672</v>
      </c>
      <c r="V69" s="2">
        <v>5</v>
      </c>
      <c r="W69" s="2">
        <v>0</v>
      </c>
      <c r="X69" s="2">
        <v>2</v>
      </c>
      <c r="Y69" s="2">
        <v>0</v>
      </c>
      <c r="Z69" s="2">
        <v>0</v>
      </c>
      <c r="AA69" s="2">
        <v>5</v>
      </c>
      <c r="AB69" s="2">
        <v>0</v>
      </c>
      <c r="AC69" s="4">
        <v>3.449074074074074E-3</v>
      </c>
      <c r="AD69" s="5">
        <v>0</v>
      </c>
      <c r="AF69" s="7">
        <v>101.27915954589844</v>
      </c>
      <c r="AG69" s="6">
        <v>12</v>
      </c>
      <c r="AH69" s="2">
        <v>0</v>
      </c>
      <c r="AI69" s="2" t="s">
        <v>68</v>
      </c>
      <c r="AJ69" s="4">
        <v>0</v>
      </c>
      <c r="AK69" s="2">
        <v>0</v>
      </c>
      <c r="AL69" s="2">
        <v>0</v>
      </c>
      <c r="AM69" s="2" t="s">
        <v>64</v>
      </c>
      <c r="AN69" s="4">
        <v>0</v>
      </c>
      <c r="AO69" s="2">
        <v>0</v>
      </c>
      <c r="AP69" s="2">
        <v>0</v>
      </c>
      <c r="AQ69" s="2" t="s">
        <v>67</v>
      </c>
      <c r="AR69" s="4">
        <v>0</v>
      </c>
      <c r="AS69" s="2">
        <v>0</v>
      </c>
      <c r="AT69" s="2">
        <v>0</v>
      </c>
      <c r="AU69" s="2" t="s">
        <v>108</v>
      </c>
      <c r="AV69" s="4">
        <v>3.7249768518518517E-3</v>
      </c>
      <c r="AW69" s="2">
        <v>12</v>
      </c>
      <c r="AX69" s="2">
        <v>4.23651123046875</v>
      </c>
      <c r="AY69" s="2" t="s">
        <v>125</v>
      </c>
      <c r="AZ69" s="4">
        <v>0</v>
      </c>
      <c r="BA69" s="2">
        <v>0</v>
      </c>
      <c r="BB69" s="2">
        <v>0</v>
      </c>
      <c r="BC69" s="2" t="s">
        <v>109</v>
      </c>
      <c r="BD69" s="4">
        <v>0</v>
      </c>
      <c r="BE69" s="2">
        <v>0</v>
      </c>
      <c r="BF69" s="2">
        <v>0</v>
      </c>
    </row>
    <row r="70" spans="8:58" x14ac:dyDescent="0.35">
      <c r="H70" t="s">
        <v>220</v>
      </c>
      <c r="J70" t="s">
        <v>114</v>
      </c>
      <c r="Q70" s="2">
        <v>0</v>
      </c>
      <c r="R70" s="2">
        <v>0</v>
      </c>
      <c r="S70" s="2">
        <v>0</v>
      </c>
      <c r="T70" s="4">
        <v>5.3211759259259257E-2</v>
      </c>
      <c r="U70" s="3">
        <v>23.843265533447266</v>
      </c>
      <c r="V70" s="2">
        <v>4</v>
      </c>
      <c r="W70" s="2">
        <v>0</v>
      </c>
      <c r="X70" s="2">
        <v>0</v>
      </c>
      <c r="Y70" s="2">
        <v>0</v>
      </c>
      <c r="Z70" s="2">
        <v>0</v>
      </c>
      <c r="AA70" s="2">
        <v>4</v>
      </c>
      <c r="AB70" s="2">
        <v>0</v>
      </c>
      <c r="AC70" s="4">
        <v>9.4907407407407408E-4</v>
      </c>
      <c r="AD70" s="5">
        <v>0</v>
      </c>
      <c r="AF70" s="7">
        <v>30.449810028076172</v>
      </c>
      <c r="AG70" s="6">
        <v>8</v>
      </c>
      <c r="AH70" s="2">
        <v>0</v>
      </c>
      <c r="AI70" s="2" t="s">
        <v>68</v>
      </c>
      <c r="AJ70" s="4">
        <v>0</v>
      </c>
      <c r="AK70" s="2">
        <v>0</v>
      </c>
      <c r="AL70" s="2">
        <v>0</v>
      </c>
      <c r="AM70" s="2" t="s">
        <v>64</v>
      </c>
      <c r="AN70" s="4">
        <v>0</v>
      </c>
      <c r="AO70" s="2">
        <v>0</v>
      </c>
      <c r="AP70" s="2">
        <v>0</v>
      </c>
      <c r="AQ70" s="2" t="s">
        <v>67</v>
      </c>
      <c r="AR70" s="4">
        <v>2.1990740740740739E-6</v>
      </c>
      <c r="AS70" s="2">
        <v>2</v>
      </c>
      <c r="AT70" s="2">
        <v>5.7285145157948136E-4</v>
      </c>
      <c r="AU70" s="2" t="s">
        <v>108</v>
      </c>
      <c r="AV70" s="4">
        <v>2.4481481481481481E-3</v>
      </c>
      <c r="AW70" s="2">
        <v>5</v>
      </c>
      <c r="AX70" s="2">
        <v>2.056323766708374</v>
      </c>
      <c r="AY70" s="2" t="s">
        <v>125</v>
      </c>
      <c r="AZ70" s="4">
        <v>0</v>
      </c>
      <c r="BA70" s="2">
        <v>0</v>
      </c>
      <c r="BB70" s="2">
        <v>0</v>
      </c>
      <c r="BC70" s="2" t="s">
        <v>109</v>
      </c>
      <c r="BD70" s="4">
        <v>1.3414467592592592E-2</v>
      </c>
      <c r="BE70" s="2">
        <v>2</v>
      </c>
      <c r="BF70" s="2">
        <v>3.8121922016143799</v>
      </c>
    </row>
    <row r="71" spans="8:58" x14ac:dyDescent="0.35">
      <c r="H71" t="s">
        <v>221</v>
      </c>
      <c r="J71" t="s">
        <v>114</v>
      </c>
      <c r="Q71" s="2">
        <v>28</v>
      </c>
      <c r="R71" s="2">
        <v>3</v>
      </c>
      <c r="S71" s="2">
        <v>0</v>
      </c>
      <c r="T71" s="4">
        <v>0.12237049768518518</v>
      </c>
      <c r="U71" s="3">
        <v>53.406444549560547</v>
      </c>
      <c r="V71" s="2">
        <v>0</v>
      </c>
      <c r="W71" s="2">
        <v>0</v>
      </c>
      <c r="X71" s="2">
        <v>1</v>
      </c>
      <c r="Y71" s="2">
        <v>0</v>
      </c>
      <c r="Z71" s="2">
        <v>1</v>
      </c>
      <c r="AA71" s="2">
        <v>1</v>
      </c>
      <c r="AB71" s="2">
        <v>1</v>
      </c>
      <c r="AC71" s="4">
        <v>7.9745370370370369E-3</v>
      </c>
      <c r="AD71" s="5">
        <v>0</v>
      </c>
      <c r="AF71" s="7">
        <v>156.84895324707031</v>
      </c>
      <c r="AG71" s="6">
        <v>3</v>
      </c>
      <c r="AH71" s="2">
        <v>0</v>
      </c>
      <c r="AI71" s="2" t="s">
        <v>68</v>
      </c>
      <c r="AJ71" s="4">
        <v>0</v>
      </c>
      <c r="AK71" s="2">
        <v>0</v>
      </c>
      <c r="AL71" s="2">
        <v>0</v>
      </c>
      <c r="AM71" s="2" t="s">
        <v>64</v>
      </c>
      <c r="AN71" s="4">
        <v>0</v>
      </c>
      <c r="AO71" s="2">
        <v>0</v>
      </c>
      <c r="AP71" s="2">
        <v>0</v>
      </c>
      <c r="AQ71" s="2" t="s">
        <v>67</v>
      </c>
      <c r="AR71" s="4">
        <v>0</v>
      </c>
      <c r="AS71" s="2">
        <v>0</v>
      </c>
      <c r="AT71" s="2">
        <v>0</v>
      </c>
      <c r="AU71" s="2" t="s">
        <v>108</v>
      </c>
      <c r="AV71" s="4">
        <v>1.4287152777777777E-2</v>
      </c>
      <c r="AW71" s="2">
        <v>25</v>
      </c>
      <c r="AX71" s="2">
        <v>25.247201919555664</v>
      </c>
      <c r="AY71" s="2" t="s">
        <v>125</v>
      </c>
      <c r="AZ71" s="4">
        <v>0</v>
      </c>
      <c r="BA71" s="2">
        <v>0</v>
      </c>
      <c r="BB71" s="2">
        <v>0</v>
      </c>
      <c r="BC71" s="2" t="s">
        <v>109</v>
      </c>
      <c r="BD71" s="4">
        <v>1.0296921296296297E-2</v>
      </c>
      <c r="BE71" s="2">
        <v>1</v>
      </c>
      <c r="BF71" s="2">
        <v>3.8770269602537155E-2</v>
      </c>
    </row>
    <row r="72" spans="8:58" x14ac:dyDescent="0.35">
      <c r="H72" t="s">
        <v>118</v>
      </c>
      <c r="J72" t="s">
        <v>114</v>
      </c>
      <c r="Q72" s="2">
        <v>0</v>
      </c>
      <c r="R72" s="2">
        <v>0</v>
      </c>
      <c r="S72" s="2">
        <v>0</v>
      </c>
      <c r="T72" s="4">
        <v>5.4414722222222225E-2</v>
      </c>
      <c r="U72" s="3">
        <v>7.0052084922790527</v>
      </c>
      <c r="V72" s="2">
        <v>5</v>
      </c>
      <c r="W72" s="2">
        <v>2</v>
      </c>
      <c r="X72" s="2">
        <v>1</v>
      </c>
      <c r="Y72" s="2">
        <v>0</v>
      </c>
      <c r="Z72" s="2">
        <v>1</v>
      </c>
      <c r="AA72" s="2">
        <v>5</v>
      </c>
      <c r="AB72" s="2">
        <v>4</v>
      </c>
      <c r="AC72" s="4">
        <v>3.8287037037037036E-2</v>
      </c>
      <c r="AD72" s="5">
        <v>0</v>
      </c>
      <c r="AF72" s="7">
        <v>9.1484756469726563</v>
      </c>
      <c r="AG72" s="6">
        <v>14</v>
      </c>
      <c r="AH72" s="2">
        <v>0</v>
      </c>
      <c r="AI72" s="2" t="s">
        <v>68</v>
      </c>
      <c r="AJ72" s="4">
        <v>0</v>
      </c>
      <c r="AK72" s="2">
        <v>0</v>
      </c>
      <c r="AL72" s="2">
        <v>0</v>
      </c>
      <c r="AM72" s="2" t="s">
        <v>64</v>
      </c>
      <c r="AN72" s="4">
        <v>0</v>
      </c>
      <c r="AO72" s="2">
        <v>0</v>
      </c>
      <c r="AP72" s="2">
        <v>0</v>
      </c>
      <c r="AQ72" s="2" t="s">
        <v>67</v>
      </c>
      <c r="AR72" s="4">
        <v>0</v>
      </c>
      <c r="AS72" s="2">
        <v>0</v>
      </c>
      <c r="AT72" s="2">
        <v>0</v>
      </c>
      <c r="AU72" s="2" t="s">
        <v>108</v>
      </c>
      <c r="AV72" s="4">
        <v>0</v>
      </c>
      <c r="AW72" s="2">
        <v>0</v>
      </c>
      <c r="AX72" s="2">
        <v>0</v>
      </c>
      <c r="AY72" s="2" t="s">
        <v>125</v>
      </c>
      <c r="AZ72" s="4">
        <v>0</v>
      </c>
      <c r="BA72" s="2">
        <v>0</v>
      </c>
      <c r="BB72" s="2">
        <v>0</v>
      </c>
      <c r="BC72" s="2" t="s">
        <v>109</v>
      </c>
      <c r="BD72" s="4">
        <v>2.9462847222222224E-2</v>
      </c>
      <c r="BE72" s="2">
        <v>4</v>
      </c>
      <c r="BF72" s="2">
        <v>7.5486637651920319E-3</v>
      </c>
    </row>
    <row r="73" spans="8:58" x14ac:dyDescent="0.35">
      <c r="H73" t="s">
        <v>222</v>
      </c>
      <c r="J73" t="s">
        <v>114</v>
      </c>
      <c r="Q73" s="2">
        <v>0</v>
      </c>
      <c r="R73" s="2">
        <v>0</v>
      </c>
      <c r="S73" s="2">
        <v>0</v>
      </c>
      <c r="T73" s="4">
        <v>3.478509259259259E-2</v>
      </c>
      <c r="U73" s="3">
        <v>12.177471160888672</v>
      </c>
      <c r="V73" s="2">
        <v>4</v>
      </c>
      <c r="W73" s="2">
        <v>2</v>
      </c>
      <c r="X73" s="2">
        <v>0</v>
      </c>
      <c r="Y73" s="2">
        <v>0</v>
      </c>
      <c r="Z73" s="2">
        <v>0</v>
      </c>
      <c r="AA73" s="2">
        <v>3</v>
      </c>
      <c r="AB73" s="2">
        <v>0</v>
      </c>
      <c r="AC73" s="4">
        <v>5.9027777777777778E-4</v>
      </c>
      <c r="AD73" s="5">
        <v>0</v>
      </c>
      <c r="AF73" s="7">
        <v>10.16627025604248</v>
      </c>
      <c r="AG73" s="6">
        <v>9</v>
      </c>
      <c r="AH73" s="2">
        <v>0</v>
      </c>
      <c r="AI73" s="2" t="s">
        <v>68</v>
      </c>
      <c r="AJ73" s="4">
        <v>0</v>
      </c>
      <c r="AK73" s="2">
        <v>0</v>
      </c>
      <c r="AL73" s="2">
        <v>0</v>
      </c>
      <c r="AM73" s="2" t="s">
        <v>64</v>
      </c>
      <c r="AN73" s="4">
        <v>0</v>
      </c>
      <c r="AO73" s="2">
        <v>0</v>
      </c>
      <c r="AP73" s="2">
        <v>0</v>
      </c>
      <c r="AQ73" s="2" t="s">
        <v>67</v>
      </c>
      <c r="AR73" s="4">
        <v>0</v>
      </c>
      <c r="AS73" s="2">
        <v>0</v>
      </c>
      <c r="AT73" s="2">
        <v>0</v>
      </c>
      <c r="AU73" s="2" t="s">
        <v>108</v>
      </c>
      <c r="AV73" s="4">
        <v>0</v>
      </c>
      <c r="AW73" s="2">
        <v>0</v>
      </c>
      <c r="AX73" s="2">
        <v>0</v>
      </c>
      <c r="AY73" s="2" t="s">
        <v>125</v>
      </c>
      <c r="AZ73" s="4">
        <v>2.9998032407407408E-3</v>
      </c>
      <c r="BA73" s="2">
        <v>3</v>
      </c>
      <c r="BB73" s="2">
        <v>1.0391403436660767</v>
      </c>
      <c r="BC73" s="2" t="s">
        <v>109</v>
      </c>
      <c r="BD73" s="4">
        <v>0</v>
      </c>
      <c r="BE73" s="2">
        <v>0</v>
      </c>
      <c r="BF73" s="2">
        <v>0</v>
      </c>
    </row>
    <row r="74" spans="8:58" x14ac:dyDescent="0.35">
      <c r="H74" t="s">
        <v>223</v>
      </c>
      <c r="J74" t="s">
        <v>114</v>
      </c>
      <c r="Q74" s="2">
        <v>0</v>
      </c>
      <c r="R74" s="2">
        <v>0</v>
      </c>
      <c r="S74" s="2">
        <v>0</v>
      </c>
      <c r="T74" s="4">
        <v>0.15225329861111112</v>
      </c>
      <c r="U74" s="3">
        <v>36.518623352050781</v>
      </c>
      <c r="V74" s="2">
        <v>3</v>
      </c>
      <c r="W74" s="2">
        <v>2</v>
      </c>
      <c r="X74" s="2">
        <v>0</v>
      </c>
      <c r="Y74" s="2">
        <v>0</v>
      </c>
      <c r="Z74" s="2">
        <v>0</v>
      </c>
      <c r="AA74" s="2">
        <v>5</v>
      </c>
      <c r="AB74" s="2">
        <v>3</v>
      </c>
      <c r="AC74" s="4">
        <v>2.0462962962962964E-2</v>
      </c>
      <c r="AD74" s="5">
        <v>0</v>
      </c>
      <c r="AF74" s="7">
        <v>133.44194030761719</v>
      </c>
      <c r="AG74" s="6">
        <v>10</v>
      </c>
      <c r="AH74" s="2">
        <v>0</v>
      </c>
      <c r="AI74" s="2" t="s">
        <v>68</v>
      </c>
      <c r="AJ74" s="4">
        <v>0</v>
      </c>
      <c r="AK74" s="2">
        <v>0</v>
      </c>
      <c r="AL74" s="2">
        <v>0</v>
      </c>
      <c r="AM74" s="2" t="s">
        <v>64</v>
      </c>
      <c r="AN74" s="4">
        <v>0</v>
      </c>
      <c r="AO74" s="2">
        <v>0</v>
      </c>
      <c r="AP74" s="2">
        <v>0</v>
      </c>
      <c r="AQ74" s="2" t="s">
        <v>67</v>
      </c>
      <c r="AR74" s="4">
        <v>0</v>
      </c>
      <c r="AS74" s="2">
        <v>0</v>
      </c>
      <c r="AT74" s="2">
        <v>0</v>
      </c>
      <c r="AU74" s="2" t="s">
        <v>108</v>
      </c>
      <c r="AV74" s="4">
        <v>7.4881134259259258E-3</v>
      </c>
      <c r="AW74" s="2">
        <v>14</v>
      </c>
      <c r="AX74" s="2">
        <v>8.8445911407470703</v>
      </c>
      <c r="AY74" s="2" t="s">
        <v>125</v>
      </c>
      <c r="AZ74" s="4">
        <v>0</v>
      </c>
      <c r="BA74" s="2">
        <v>0</v>
      </c>
      <c r="BB74" s="2">
        <v>0</v>
      </c>
      <c r="BC74" s="2" t="s">
        <v>109</v>
      </c>
      <c r="BD74" s="4">
        <v>2.3014074074074076E-2</v>
      </c>
      <c r="BE74" s="2">
        <v>3</v>
      </c>
      <c r="BF74" s="2">
        <v>4.0715131908655167E-3</v>
      </c>
    </row>
    <row r="75" spans="8:58" x14ac:dyDescent="0.35">
      <c r="H75" t="s">
        <v>224</v>
      </c>
      <c r="J75" t="s">
        <v>114</v>
      </c>
      <c r="Q75" s="2">
        <v>62</v>
      </c>
      <c r="R75" s="2">
        <v>47</v>
      </c>
      <c r="S75" s="2">
        <v>0</v>
      </c>
      <c r="T75" s="4">
        <v>0.21183587962962963</v>
      </c>
      <c r="U75" s="3">
        <v>54.363414764404297</v>
      </c>
      <c r="V75" s="2">
        <v>2</v>
      </c>
      <c r="W75" s="2">
        <v>0</v>
      </c>
      <c r="X75" s="2">
        <v>0</v>
      </c>
      <c r="Y75" s="2">
        <v>0</v>
      </c>
      <c r="Z75" s="2">
        <v>1</v>
      </c>
      <c r="AA75" s="2">
        <v>2</v>
      </c>
      <c r="AB75" s="2">
        <v>0</v>
      </c>
      <c r="AC75" s="4">
        <v>2.0833333333333335E-4</v>
      </c>
      <c r="AD75" s="5">
        <v>1</v>
      </c>
      <c r="AF75" s="7">
        <v>276.38693237304688</v>
      </c>
      <c r="AG75" s="6">
        <v>5</v>
      </c>
      <c r="AH75" s="2">
        <v>0</v>
      </c>
      <c r="AI75" s="2" t="s">
        <v>68</v>
      </c>
      <c r="AJ75" s="4">
        <v>0</v>
      </c>
      <c r="AK75" s="2">
        <v>0</v>
      </c>
      <c r="AL75" s="2">
        <v>0</v>
      </c>
      <c r="AM75" s="2" t="s">
        <v>64</v>
      </c>
      <c r="AN75" s="4">
        <v>0</v>
      </c>
      <c r="AO75" s="2">
        <v>0</v>
      </c>
      <c r="AP75" s="2">
        <v>0</v>
      </c>
      <c r="AQ75" s="2" t="s">
        <v>67</v>
      </c>
      <c r="AR75" s="4">
        <v>1.388888888888889E-6</v>
      </c>
      <c r="AS75" s="2">
        <v>1</v>
      </c>
      <c r="AT75" s="2">
        <v>2.9507331782951951E-4</v>
      </c>
      <c r="AU75" s="2" t="s">
        <v>108</v>
      </c>
      <c r="AV75" s="4">
        <v>4.9794212962962964E-2</v>
      </c>
      <c r="AW75" s="2">
        <v>39</v>
      </c>
      <c r="AX75" s="2">
        <v>94.393875122070313</v>
      </c>
      <c r="AY75" s="2" t="s">
        <v>125</v>
      </c>
      <c r="AZ75" s="4">
        <v>0</v>
      </c>
      <c r="BA75" s="2">
        <v>0</v>
      </c>
      <c r="BB75" s="2">
        <v>0</v>
      </c>
      <c r="BC75" s="2" t="s">
        <v>109</v>
      </c>
      <c r="BD75" s="4">
        <v>0</v>
      </c>
      <c r="BE75" s="2">
        <v>0</v>
      </c>
      <c r="BF75" s="2">
        <v>0</v>
      </c>
    </row>
    <row r="76" spans="8:58" x14ac:dyDescent="0.35">
      <c r="H76" t="s">
        <v>225</v>
      </c>
      <c r="J76" t="s">
        <v>114</v>
      </c>
      <c r="Q76" s="2">
        <v>0</v>
      </c>
      <c r="R76" s="2">
        <v>0</v>
      </c>
      <c r="S76" s="2">
        <v>0</v>
      </c>
      <c r="T76" s="4">
        <v>8.7608425925925923E-2</v>
      </c>
      <c r="U76" s="3">
        <v>30.694116592407227</v>
      </c>
      <c r="V76" s="2">
        <v>5</v>
      </c>
      <c r="W76" s="2">
        <v>0</v>
      </c>
      <c r="X76" s="2">
        <v>2</v>
      </c>
      <c r="Y76" s="2">
        <v>2</v>
      </c>
      <c r="Z76" s="2">
        <v>0</v>
      </c>
      <c r="AA76" s="2">
        <v>2</v>
      </c>
      <c r="AB76" s="2">
        <v>1</v>
      </c>
      <c r="AC76" s="4">
        <v>1.4282407407407407E-2</v>
      </c>
      <c r="AD76" s="5">
        <v>2</v>
      </c>
      <c r="AF76" s="7">
        <v>64.537521362304688</v>
      </c>
      <c r="AG76" s="6">
        <v>11</v>
      </c>
      <c r="AH76" s="2">
        <v>0</v>
      </c>
      <c r="AI76" s="2" t="s">
        <v>68</v>
      </c>
      <c r="AJ76" s="4">
        <v>0</v>
      </c>
      <c r="AK76" s="2">
        <v>0</v>
      </c>
      <c r="AL76" s="2">
        <v>0</v>
      </c>
      <c r="AM76" s="2" t="s">
        <v>64</v>
      </c>
      <c r="AN76" s="4">
        <v>0</v>
      </c>
      <c r="AO76" s="2">
        <v>0</v>
      </c>
      <c r="AP76" s="2">
        <v>0</v>
      </c>
      <c r="AQ76" s="2" t="s">
        <v>67</v>
      </c>
      <c r="AR76" s="4">
        <v>0</v>
      </c>
      <c r="AS76" s="2">
        <v>0</v>
      </c>
      <c r="AT76" s="2">
        <v>0</v>
      </c>
      <c r="AU76" s="2" t="s">
        <v>108</v>
      </c>
      <c r="AV76" s="4">
        <v>1.3253472222222221E-3</v>
      </c>
      <c r="AW76" s="2">
        <v>4</v>
      </c>
      <c r="AX76" s="2">
        <v>1.4467340707778931</v>
      </c>
      <c r="AY76" s="2" t="s">
        <v>125</v>
      </c>
      <c r="AZ76" s="4">
        <v>0</v>
      </c>
      <c r="BA76" s="2">
        <v>0</v>
      </c>
      <c r="BB76" s="2">
        <v>0</v>
      </c>
      <c r="BC76" s="2" t="s">
        <v>109</v>
      </c>
      <c r="BD76" s="4">
        <v>5.6368518518518521E-3</v>
      </c>
      <c r="BE76" s="2">
        <v>1</v>
      </c>
      <c r="BF76" s="2">
        <v>4.8203803598880768E-3</v>
      </c>
    </row>
    <row r="77" spans="8:58" x14ac:dyDescent="0.35">
      <c r="H77" t="s">
        <v>226</v>
      </c>
      <c r="J77" t="s">
        <v>114</v>
      </c>
      <c r="Q77" s="2">
        <v>0</v>
      </c>
      <c r="R77" s="2">
        <v>0</v>
      </c>
      <c r="S77" s="2">
        <v>0</v>
      </c>
      <c r="T77" s="4">
        <v>8.6997916666666661E-2</v>
      </c>
      <c r="U77" s="3">
        <v>30.806179046630859</v>
      </c>
      <c r="V77" s="2">
        <v>1</v>
      </c>
      <c r="W77" s="2">
        <v>0</v>
      </c>
      <c r="X77" s="2">
        <v>1</v>
      </c>
      <c r="Y77" s="2">
        <v>0</v>
      </c>
      <c r="Z77" s="2">
        <v>0</v>
      </c>
      <c r="AA77" s="2">
        <v>2</v>
      </c>
      <c r="AB77" s="2">
        <v>0</v>
      </c>
      <c r="AC77" s="4">
        <v>1.6087962962962963E-3</v>
      </c>
      <c r="AD77" s="5">
        <v>1</v>
      </c>
      <c r="AF77" s="7">
        <v>64.321762084960938</v>
      </c>
      <c r="AG77" s="6">
        <v>4</v>
      </c>
      <c r="AH77" s="2">
        <v>0</v>
      </c>
      <c r="AI77" s="2" t="s">
        <v>68</v>
      </c>
      <c r="AJ77" s="4">
        <v>0</v>
      </c>
      <c r="AK77" s="2">
        <v>0</v>
      </c>
      <c r="AL77" s="2">
        <v>0</v>
      </c>
      <c r="AM77" s="2" t="s">
        <v>64</v>
      </c>
      <c r="AN77" s="4">
        <v>0</v>
      </c>
      <c r="AO77" s="2">
        <v>0</v>
      </c>
      <c r="AP77" s="2">
        <v>0</v>
      </c>
      <c r="AQ77" s="2" t="s">
        <v>67</v>
      </c>
      <c r="AR77" s="4">
        <v>0</v>
      </c>
      <c r="AS77" s="2">
        <v>0</v>
      </c>
      <c r="AT77" s="2">
        <v>0</v>
      </c>
      <c r="AU77" s="2" t="s">
        <v>108</v>
      </c>
      <c r="AV77" s="4">
        <v>2.5462962962962961E-4</v>
      </c>
      <c r="AW77" s="2">
        <v>1</v>
      </c>
      <c r="AX77" s="2">
        <v>0.19353742897510529</v>
      </c>
      <c r="AY77" s="2" t="s">
        <v>125</v>
      </c>
      <c r="AZ77" s="4">
        <v>0</v>
      </c>
      <c r="BA77" s="2">
        <v>0</v>
      </c>
      <c r="BB77" s="2">
        <v>0</v>
      </c>
      <c r="BC77" s="2" t="s">
        <v>109</v>
      </c>
      <c r="BD77" s="4">
        <v>0</v>
      </c>
      <c r="BE77" s="2">
        <v>0</v>
      </c>
      <c r="BF77" s="2">
        <v>0</v>
      </c>
    </row>
    <row r="78" spans="8:58" x14ac:dyDescent="0.35">
      <c r="H78" t="s">
        <v>227</v>
      </c>
      <c r="J78" t="s">
        <v>114</v>
      </c>
      <c r="Q78" s="2">
        <v>17</v>
      </c>
      <c r="R78" s="2">
        <v>0</v>
      </c>
      <c r="S78" s="2">
        <v>0</v>
      </c>
      <c r="T78" s="4">
        <v>0.20507736111111111</v>
      </c>
      <c r="U78" s="3">
        <v>51.572895050048828</v>
      </c>
      <c r="V78" s="2">
        <v>4</v>
      </c>
      <c r="W78" s="2">
        <v>0</v>
      </c>
      <c r="X78" s="2">
        <v>1</v>
      </c>
      <c r="Y78" s="2">
        <v>0</v>
      </c>
      <c r="Z78" s="2">
        <v>0</v>
      </c>
      <c r="AA78" s="2">
        <v>2</v>
      </c>
      <c r="AB78" s="2">
        <v>1</v>
      </c>
      <c r="AC78" s="4">
        <v>2.1273148148148149E-2</v>
      </c>
      <c r="AD78" s="5">
        <v>0</v>
      </c>
      <c r="AF78" s="7">
        <v>253.83439636230469</v>
      </c>
      <c r="AG78" s="6">
        <v>7</v>
      </c>
      <c r="AH78" s="2">
        <v>0</v>
      </c>
      <c r="AI78" s="2" t="s">
        <v>68</v>
      </c>
      <c r="AJ78" s="4">
        <v>9.9537037037037036E-7</v>
      </c>
      <c r="AK78" s="2">
        <v>1</v>
      </c>
      <c r="AL78" s="2">
        <v>5.7963223662227392E-4</v>
      </c>
      <c r="AM78" s="2" t="s">
        <v>64</v>
      </c>
      <c r="AN78" s="4">
        <v>0</v>
      </c>
      <c r="AO78" s="2">
        <v>0</v>
      </c>
      <c r="AP78" s="2">
        <v>0</v>
      </c>
      <c r="AQ78" s="2" t="s">
        <v>67</v>
      </c>
      <c r="AR78" s="4">
        <v>9.2592592592592594E-7</v>
      </c>
      <c r="AS78" s="2">
        <v>1</v>
      </c>
      <c r="AT78" s="2">
        <v>2.318236802238971E-4</v>
      </c>
      <c r="AU78" s="2" t="s">
        <v>108</v>
      </c>
      <c r="AV78" s="4">
        <v>2.3310381944444444E-2</v>
      </c>
      <c r="AW78" s="2">
        <v>23</v>
      </c>
      <c r="AX78" s="2">
        <v>39.979026794433594</v>
      </c>
      <c r="AY78" s="2" t="s">
        <v>125</v>
      </c>
      <c r="AZ78" s="4">
        <v>0</v>
      </c>
      <c r="BA78" s="2">
        <v>0</v>
      </c>
      <c r="BB78" s="2">
        <v>0</v>
      </c>
      <c r="BC78" s="2" t="s">
        <v>109</v>
      </c>
      <c r="BD78" s="4">
        <v>2.0463043981481483E-2</v>
      </c>
      <c r="BE78" s="2">
        <v>1</v>
      </c>
      <c r="BF78" s="2">
        <v>0</v>
      </c>
    </row>
    <row r="79" spans="8:58" x14ac:dyDescent="0.35">
      <c r="H79" t="s">
        <v>228</v>
      </c>
      <c r="J79" t="s">
        <v>114</v>
      </c>
      <c r="Q79" s="2">
        <v>0</v>
      </c>
      <c r="R79" s="2">
        <v>0</v>
      </c>
      <c r="S79" s="2">
        <v>0</v>
      </c>
      <c r="T79" s="4">
        <v>2.2214930555555555E-3</v>
      </c>
      <c r="U79" s="3">
        <v>11.63459587097168</v>
      </c>
      <c r="V79" s="2">
        <v>0</v>
      </c>
      <c r="W79" s="2">
        <v>0</v>
      </c>
      <c r="X79" s="2">
        <v>0</v>
      </c>
      <c r="Y79" s="2">
        <v>1</v>
      </c>
      <c r="Z79" s="2">
        <v>0</v>
      </c>
      <c r="AA79" s="2">
        <v>0</v>
      </c>
      <c r="AB79" s="2">
        <v>0</v>
      </c>
      <c r="AC79" s="4">
        <v>3.4722222222222222E-5</v>
      </c>
      <c r="AD79" s="5">
        <v>0</v>
      </c>
      <c r="AF79" s="7">
        <v>0.62030816078186035</v>
      </c>
      <c r="AG79" s="6">
        <v>1</v>
      </c>
      <c r="AH79" s="2">
        <v>0</v>
      </c>
      <c r="AI79" s="2" t="s">
        <v>68</v>
      </c>
      <c r="AJ79" s="4">
        <v>0</v>
      </c>
      <c r="AK79" s="2">
        <v>0</v>
      </c>
      <c r="AL79" s="2">
        <v>0</v>
      </c>
      <c r="AM79" s="2" t="s">
        <v>64</v>
      </c>
      <c r="AN79" s="4">
        <v>0</v>
      </c>
      <c r="AO79" s="2">
        <v>0</v>
      </c>
      <c r="AP79" s="2">
        <v>0</v>
      </c>
      <c r="AQ79" s="2" t="s">
        <v>67</v>
      </c>
      <c r="AR79" s="4">
        <v>0</v>
      </c>
      <c r="AS79" s="2">
        <v>0</v>
      </c>
      <c r="AT79" s="2">
        <v>0</v>
      </c>
      <c r="AU79" s="2" t="s">
        <v>108</v>
      </c>
      <c r="AV79" s="4">
        <v>0</v>
      </c>
      <c r="AW79" s="2">
        <v>0</v>
      </c>
      <c r="AX79" s="2">
        <v>0</v>
      </c>
      <c r="AY79" s="2" t="s">
        <v>125</v>
      </c>
      <c r="AZ79" s="4">
        <v>0</v>
      </c>
      <c r="BA79" s="2">
        <v>0</v>
      </c>
      <c r="BB79" s="2">
        <v>0</v>
      </c>
      <c r="BC79" s="2" t="s">
        <v>109</v>
      </c>
      <c r="BD79" s="4">
        <v>0</v>
      </c>
      <c r="BE79" s="2">
        <v>0</v>
      </c>
      <c r="BF79" s="2">
        <v>0</v>
      </c>
    </row>
    <row r="80" spans="8:58" x14ac:dyDescent="0.35">
      <c r="H80" t="s">
        <v>229</v>
      </c>
      <c r="J80" t="s">
        <v>114</v>
      </c>
      <c r="Q80" s="2">
        <v>5</v>
      </c>
      <c r="R80" s="2">
        <v>0</v>
      </c>
      <c r="S80" s="2">
        <v>0</v>
      </c>
      <c r="T80" s="4">
        <v>0.10410733796296297</v>
      </c>
      <c r="U80" s="3">
        <v>35.231986999511719</v>
      </c>
      <c r="V80" s="2">
        <v>1</v>
      </c>
      <c r="W80" s="2">
        <v>0</v>
      </c>
      <c r="X80" s="2">
        <v>0</v>
      </c>
      <c r="Y80" s="2">
        <v>0</v>
      </c>
      <c r="Z80" s="2">
        <v>0</v>
      </c>
      <c r="AA80" s="2">
        <v>4</v>
      </c>
      <c r="AB80" s="2">
        <v>1</v>
      </c>
      <c r="AC80" s="4">
        <v>5.4652777777777779E-2</v>
      </c>
      <c r="AD80" s="5">
        <v>0</v>
      </c>
      <c r="AF80" s="7">
        <v>88.029808044433594</v>
      </c>
      <c r="AG80" s="6">
        <v>5</v>
      </c>
      <c r="AH80" s="2">
        <v>0</v>
      </c>
      <c r="AI80" s="2" t="s">
        <v>68</v>
      </c>
      <c r="AJ80" s="4">
        <v>2.3495370370370371E-6</v>
      </c>
      <c r="AK80" s="2">
        <v>2</v>
      </c>
      <c r="AL80" s="2">
        <v>9.3227851903066039E-4</v>
      </c>
      <c r="AM80" s="2" t="s">
        <v>64</v>
      </c>
      <c r="AN80" s="4">
        <v>0</v>
      </c>
      <c r="AO80" s="2">
        <v>0</v>
      </c>
      <c r="AP80" s="2">
        <v>0</v>
      </c>
      <c r="AQ80" s="2" t="s">
        <v>67</v>
      </c>
      <c r="AR80" s="4">
        <v>1.076388888888889E-6</v>
      </c>
      <c r="AS80" s="2">
        <v>1</v>
      </c>
      <c r="AT80" s="2">
        <v>3.3843619166873395E-4</v>
      </c>
      <c r="AU80" s="2" t="s">
        <v>108</v>
      </c>
      <c r="AV80" s="4">
        <v>6.9247569444444443E-3</v>
      </c>
      <c r="AW80" s="2">
        <v>14</v>
      </c>
      <c r="AX80" s="2">
        <v>9.691441535949707</v>
      </c>
      <c r="AY80" s="2" t="s">
        <v>125</v>
      </c>
      <c r="AZ80" s="4">
        <v>2.1353819444444445E-3</v>
      </c>
      <c r="BA80" s="2">
        <v>2</v>
      </c>
      <c r="BB80" s="2">
        <v>1.6511411666870117</v>
      </c>
      <c r="BC80" s="2" t="s">
        <v>109</v>
      </c>
      <c r="BD80" s="4">
        <v>0.06</v>
      </c>
      <c r="BE80" s="2">
        <v>2</v>
      </c>
      <c r="BF80" s="2">
        <v>2.4757983684539795</v>
      </c>
    </row>
    <row r="81" spans="8:58" x14ac:dyDescent="0.35">
      <c r="H81" t="s">
        <v>230</v>
      </c>
      <c r="J81" t="s">
        <v>114</v>
      </c>
      <c r="Q81" s="2">
        <v>3</v>
      </c>
      <c r="R81" s="2">
        <v>0</v>
      </c>
      <c r="S81" s="2">
        <v>0</v>
      </c>
      <c r="T81" s="4">
        <v>9.264535879629629E-2</v>
      </c>
      <c r="U81" s="3">
        <v>34.381523132324219</v>
      </c>
      <c r="V81" s="2">
        <v>1</v>
      </c>
      <c r="W81" s="2">
        <v>2</v>
      </c>
      <c r="X81" s="2">
        <v>1</v>
      </c>
      <c r="Y81" s="2">
        <v>0</v>
      </c>
      <c r="Z81" s="2">
        <v>1</v>
      </c>
      <c r="AA81" s="2">
        <v>4</v>
      </c>
      <c r="AB81" s="2">
        <v>2</v>
      </c>
      <c r="AC81" s="4">
        <v>1.1655092592592592E-2</v>
      </c>
      <c r="AD81" s="5">
        <v>0</v>
      </c>
      <c r="AF81" s="7">
        <v>76.446922302246094</v>
      </c>
      <c r="AG81" s="6">
        <v>9</v>
      </c>
      <c r="AH81" s="2">
        <v>0</v>
      </c>
      <c r="AI81" s="2" t="s">
        <v>68</v>
      </c>
      <c r="AJ81" s="4">
        <v>0</v>
      </c>
      <c r="AK81" s="2">
        <v>0</v>
      </c>
      <c r="AL81" s="2">
        <v>0</v>
      </c>
      <c r="AM81" s="2" t="s">
        <v>64</v>
      </c>
      <c r="AN81" s="4">
        <v>2.2685185185185184E-6</v>
      </c>
      <c r="AO81" s="2">
        <v>1</v>
      </c>
      <c r="AP81" s="2">
        <v>5.5651849834248424E-4</v>
      </c>
      <c r="AQ81" s="2" t="s">
        <v>67</v>
      </c>
      <c r="AR81" s="4">
        <v>1.9675925925925927E-7</v>
      </c>
      <c r="AS81" s="2">
        <v>1</v>
      </c>
      <c r="AT81" s="2">
        <v>3.4728596801869571E-5</v>
      </c>
      <c r="AU81" s="2" t="s">
        <v>108</v>
      </c>
      <c r="AV81" s="4">
        <v>5.1241782407407408E-3</v>
      </c>
      <c r="AW81" s="2">
        <v>12</v>
      </c>
      <c r="AX81" s="2">
        <v>7.7067403793334961</v>
      </c>
      <c r="AY81" s="2" t="s">
        <v>125</v>
      </c>
      <c r="AZ81" s="4">
        <v>1.4779282407407408E-3</v>
      </c>
      <c r="BA81" s="2">
        <v>2</v>
      </c>
      <c r="BB81" s="2">
        <v>0.84517168998718262</v>
      </c>
      <c r="BC81" s="2" t="s">
        <v>109</v>
      </c>
      <c r="BD81" s="4">
        <v>1.4069606481481482E-2</v>
      </c>
      <c r="BE81" s="2">
        <v>3</v>
      </c>
      <c r="BF81" s="2">
        <v>0.6615530252456665</v>
      </c>
    </row>
    <row r="82" spans="8:58" x14ac:dyDescent="0.35">
      <c r="H82" t="s">
        <v>231</v>
      </c>
      <c r="J82" t="s">
        <v>114</v>
      </c>
      <c r="Q82" s="2">
        <v>0</v>
      </c>
      <c r="R82" s="2">
        <v>0</v>
      </c>
      <c r="S82" s="2">
        <v>0</v>
      </c>
      <c r="T82" s="4">
        <v>6.5079537037037033E-2</v>
      </c>
      <c r="U82" s="3">
        <v>34.797340393066406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2</v>
      </c>
      <c r="AB82" s="2">
        <v>0</v>
      </c>
      <c r="AC82" s="4">
        <v>5.5555555555555556E-4</v>
      </c>
      <c r="AD82" s="5">
        <v>0</v>
      </c>
      <c r="AF82" s="7">
        <v>54.350288391113281</v>
      </c>
      <c r="AG82" s="6">
        <v>2</v>
      </c>
      <c r="AH82" s="2">
        <v>0</v>
      </c>
      <c r="AI82" s="2" t="s">
        <v>68</v>
      </c>
      <c r="AJ82" s="4">
        <v>0</v>
      </c>
      <c r="AK82" s="2">
        <v>0</v>
      </c>
      <c r="AL82" s="2">
        <v>0</v>
      </c>
      <c r="AM82" s="2" t="s">
        <v>64</v>
      </c>
      <c r="AN82" s="4">
        <v>0</v>
      </c>
      <c r="AO82" s="2">
        <v>0</v>
      </c>
      <c r="AP82" s="2">
        <v>0</v>
      </c>
      <c r="AQ82" s="2" t="s">
        <v>67</v>
      </c>
      <c r="AR82" s="4">
        <v>0</v>
      </c>
      <c r="AS82" s="2">
        <v>0</v>
      </c>
      <c r="AT82" s="2">
        <v>0</v>
      </c>
      <c r="AU82" s="2" t="s">
        <v>108</v>
      </c>
      <c r="AV82" s="4">
        <v>2.9452893518518517E-3</v>
      </c>
      <c r="AW82" s="2">
        <v>7</v>
      </c>
      <c r="AX82" s="2">
        <v>3.8020343780517578</v>
      </c>
      <c r="AY82" s="2" t="s">
        <v>125</v>
      </c>
      <c r="AZ82" s="4">
        <v>0</v>
      </c>
      <c r="BA82" s="2">
        <v>0</v>
      </c>
      <c r="BB82" s="2">
        <v>0</v>
      </c>
      <c r="BC82" s="2" t="s">
        <v>109</v>
      </c>
      <c r="BD82" s="4">
        <v>0</v>
      </c>
      <c r="BE82" s="2">
        <v>0</v>
      </c>
      <c r="BF82" s="2">
        <v>0</v>
      </c>
    </row>
    <row r="83" spans="8:58" x14ac:dyDescent="0.35">
      <c r="H83" t="s">
        <v>232</v>
      </c>
      <c r="J83" t="s">
        <v>114</v>
      </c>
      <c r="Q83" s="2">
        <v>0</v>
      </c>
      <c r="R83" s="2">
        <v>0</v>
      </c>
      <c r="S83" s="2">
        <v>0</v>
      </c>
      <c r="T83" s="4">
        <v>0.15715630787037038</v>
      </c>
      <c r="U83" s="3">
        <v>36.278766632080078</v>
      </c>
      <c r="V83" s="2">
        <v>4</v>
      </c>
      <c r="W83" s="2">
        <v>1</v>
      </c>
      <c r="X83" s="2">
        <v>0</v>
      </c>
      <c r="Y83" s="2">
        <v>0</v>
      </c>
      <c r="Z83" s="2">
        <v>0</v>
      </c>
      <c r="AA83" s="2">
        <v>8</v>
      </c>
      <c r="AB83" s="2">
        <v>2</v>
      </c>
      <c r="AC83" s="4">
        <v>6.1273148148148146E-2</v>
      </c>
      <c r="AD83" s="5">
        <v>0</v>
      </c>
      <c r="AF83" s="7">
        <v>136.83448791503906</v>
      </c>
      <c r="AG83" s="6">
        <v>13</v>
      </c>
      <c r="AH83" s="2">
        <v>0</v>
      </c>
      <c r="AI83" s="2" t="s">
        <v>68</v>
      </c>
      <c r="AJ83" s="4">
        <v>0</v>
      </c>
      <c r="AK83" s="2">
        <v>0</v>
      </c>
      <c r="AL83" s="2">
        <v>0</v>
      </c>
      <c r="AM83" s="2" t="s">
        <v>64</v>
      </c>
      <c r="AN83" s="4">
        <v>0</v>
      </c>
      <c r="AO83" s="2">
        <v>0</v>
      </c>
      <c r="AP83" s="2">
        <v>0</v>
      </c>
      <c r="AQ83" s="2" t="s">
        <v>67</v>
      </c>
      <c r="AR83" s="4">
        <v>0</v>
      </c>
      <c r="AS83" s="2">
        <v>0</v>
      </c>
      <c r="AT83" s="2">
        <v>0</v>
      </c>
      <c r="AU83" s="2" t="s">
        <v>108</v>
      </c>
      <c r="AV83" s="4">
        <v>1.1474502314814814E-2</v>
      </c>
      <c r="AW83" s="2">
        <v>24</v>
      </c>
      <c r="AX83" s="2">
        <v>16.802597045898438</v>
      </c>
      <c r="AY83" s="2" t="s">
        <v>125</v>
      </c>
      <c r="AZ83" s="4">
        <v>0</v>
      </c>
      <c r="BA83" s="2">
        <v>0</v>
      </c>
      <c r="BB83" s="2">
        <v>0</v>
      </c>
      <c r="BC83" s="2" t="s">
        <v>109</v>
      </c>
      <c r="BD83" s="4">
        <v>6.7341284722222228E-2</v>
      </c>
      <c r="BE83" s="2">
        <v>4</v>
      </c>
      <c r="BF83" s="2">
        <v>7.0581302046775818E-2</v>
      </c>
    </row>
    <row r="84" spans="8:58" x14ac:dyDescent="0.35">
      <c r="H84" t="s">
        <v>233</v>
      </c>
      <c r="J84" t="s">
        <v>114</v>
      </c>
      <c r="Q84" s="2">
        <v>0</v>
      </c>
      <c r="R84" s="2">
        <v>0</v>
      </c>
      <c r="S84" s="2">
        <v>0</v>
      </c>
      <c r="T84" s="4">
        <v>3.9533368055555553E-2</v>
      </c>
      <c r="U84" s="3">
        <v>17.766830444335938</v>
      </c>
      <c r="V84" s="2">
        <v>1</v>
      </c>
      <c r="W84" s="2">
        <v>0</v>
      </c>
      <c r="X84" s="2">
        <v>0</v>
      </c>
      <c r="Y84" s="2">
        <v>0</v>
      </c>
      <c r="Z84" s="2">
        <v>1</v>
      </c>
      <c r="AA84" s="2">
        <v>5</v>
      </c>
      <c r="AB84" s="2">
        <v>4</v>
      </c>
      <c r="AC84" s="4">
        <v>0.1310763888888889</v>
      </c>
      <c r="AD84" s="5">
        <v>0</v>
      </c>
      <c r="AF84" s="7">
        <v>16.857189178466797</v>
      </c>
      <c r="AG84" s="6">
        <v>7</v>
      </c>
      <c r="AH84" s="2">
        <v>0</v>
      </c>
      <c r="AI84" s="2" t="s">
        <v>68</v>
      </c>
      <c r="AJ84" s="4">
        <v>0</v>
      </c>
      <c r="AK84" s="2">
        <v>0</v>
      </c>
      <c r="AL84" s="2">
        <v>0</v>
      </c>
      <c r="AM84" s="2" t="s">
        <v>64</v>
      </c>
      <c r="AN84" s="4">
        <v>0</v>
      </c>
      <c r="AO84" s="2">
        <v>0</v>
      </c>
      <c r="AP84" s="2">
        <v>0</v>
      </c>
      <c r="AQ84" s="2" t="s">
        <v>67</v>
      </c>
      <c r="AR84" s="4">
        <v>0</v>
      </c>
      <c r="AS84" s="2">
        <v>0</v>
      </c>
      <c r="AT84" s="2">
        <v>0</v>
      </c>
      <c r="AU84" s="2" t="s">
        <v>108</v>
      </c>
      <c r="AV84" s="4">
        <v>0</v>
      </c>
      <c r="AW84" s="2">
        <v>0</v>
      </c>
      <c r="AX84" s="2">
        <v>0</v>
      </c>
      <c r="AY84" s="2" t="s">
        <v>125</v>
      </c>
      <c r="AZ84" s="4">
        <v>0</v>
      </c>
      <c r="BA84" s="2">
        <v>0</v>
      </c>
      <c r="BB84" s="2">
        <v>0</v>
      </c>
      <c r="BC84" s="2" t="s">
        <v>109</v>
      </c>
      <c r="BD84" s="4">
        <v>0.1330567361111111</v>
      </c>
      <c r="BE84" s="2">
        <v>5</v>
      </c>
      <c r="BF84" s="2">
        <v>5.1327783614397049E-2</v>
      </c>
    </row>
    <row r="85" spans="8:58" x14ac:dyDescent="0.35">
      <c r="H85" t="s">
        <v>234</v>
      </c>
      <c r="J85" t="s">
        <v>114</v>
      </c>
      <c r="Q85" s="2">
        <v>0</v>
      </c>
      <c r="R85" s="2">
        <v>0</v>
      </c>
      <c r="S85" s="2">
        <v>0</v>
      </c>
      <c r="T85" s="4">
        <v>7.8117708333333338E-3</v>
      </c>
      <c r="U85" s="3">
        <v>9.1792182922363281</v>
      </c>
      <c r="V85" s="2">
        <v>0</v>
      </c>
      <c r="W85" s="2">
        <v>0</v>
      </c>
      <c r="X85" s="2">
        <v>1</v>
      </c>
      <c r="Y85" s="2">
        <v>0</v>
      </c>
      <c r="Z85" s="2">
        <v>0</v>
      </c>
      <c r="AA85" s="2">
        <v>1</v>
      </c>
      <c r="AB85" s="2">
        <v>0</v>
      </c>
      <c r="AC85" s="4">
        <v>3.2407407407407406E-4</v>
      </c>
      <c r="AD85" s="5">
        <v>0</v>
      </c>
      <c r="AF85" s="7">
        <v>1.7209427356719971</v>
      </c>
      <c r="AG85" s="6">
        <v>2</v>
      </c>
      <c r="AH85" s="2">
        <v>0</v>
      </c>
      <c r="AI85" s="2" t="s">
        <v>68</v>
      </c>
      <c r="AJ85" s="4">
        <v>0</v>
      </c>
      <c r="AK85" s="2">
        <v>0</v>
      </c>
      <c r="AL85" s="2">
        <v>0</v>
      </c>
      <c r="AM85" s="2" t="s">
        <v>64</v>
      </c>
      <c r="AN85" s="4">
        <v>0</v>
      </c>
      <c r="AO85" s="2">
        <v>0</v>
      </c>
      <c r="AP85" s="2">
        <v>0</v>
      </c>
      <c r="AQ85" s="2" t="s">
        <v>67</v>
      </c>
      <c r="AR85" s="4">
        <v>0</v>
      </c>
      <c r="AS85" s="2">
        <v>0</v>
      </c>
      <c r="AT85" s="2">
        <v>0</v>
      </c>
      <c r="AU85" s="2" t="s">
        <v>108</v>
      </c>
      <c r="AV85" s="4">
        <v>0</v>
      </c>
      <c r="AW85" s="2">
        <v>0</v>
      </c>
      <c r="AX85" s="2">
        <v>0</v>
      </c>
      <c r="AY85" s="2" t="s">
        <v>125</v>
      </c>
      <c r="AZ85" s="4">
        <v>0</v>
      </c>
      <c r="BA85" s="2">
        <v>0</v>
      </c>
      <c r="BB85" s="2">
        <v>0</v>
      </c>
      <c r="BC85" s="2" t="s">
        <v>109</v>
      </c>
      <c r="BD85" s="4">
        <v>0</v>
      </c>
      <c r="BE85" s="2">
        <v>0</v>
      </c>
      <c r="BF85" s="2">
        <v>0</v>
      </c>
    </row>
    <row r="86" spans="8:58" x14ac:dyDescent="0.35">
      <c r="H86" t="s">
        <v>235</v>
      </c>
      <c r="J86" t="s">
        <v>114</v>
      </c>
      <c r="Q86" s="2">
        <v>4</v>
      </c>
      <c r="R86" s="2">
        <v>0</v>
      </c>
      <c r="S86" s="2">
        <v>0</v>
      </c>
      <c r="T86" s="4">
        <v>0.13752023148148149</v>
      </c>
      <c r="U86" s="3">
        <v>38.418083190917969</v>
      </c>
      <c r="V86" s="2">
        <v>1</v>
      </c>
      <c r="W86" s="2">
        <v>0</v>
      </c>
      <c r="X86" s="2">
        <v>0</v>
      </c>
      <c r="Y86" s="2">
        <v>0</v>
      </c>
      <c r="Z86" s="2">
        <v>0</v>
      </c>
      <c r="AA86" s="2">
        <v>3</v>
      </c>
      <c r="AB86" s="2">
        <v>0</v>
      </c>
      <c r="AC86" s="4">
        <v>6.9444444444444444E-5</v>
      </c>
      <c r="AD86" s="5">
        <v>0</v>
      </c>
      <c r="AF86" s="7">
        <v>126.79833221435547</v>
      </c>
      <c r="AG86" s="6">
        <v>4</v>
      </c>
      <c r="AH86" s="2">
        <v>0</v>
      </c>
      <c r="AI86" s="2" t="s">
        <v>68</v>
      </c>
      <c r="AJ86" s="4">
        <v>0</v>
      </c>
      <c r="AK86" s="2">
        <v>0</v>
      </c>
      <c r="AL86" s="2">
        <v>0</v>
      </c>
      <c r="AM86" s="2" t="s">
        <v>64</v>
      </c>
      <c r="AN86" s="4">
        <v>1.412037037037037E-5</v>
      </c>
      <c r="AO86" s="2">
        <v>1</v>
      </c>
      <c r="AP86" s="2">
        <v>1.7425099387764931E-2</v>
      </c>
      <c r="AQ86" s="2" t="s">
        <v>67</v>
      </c>
      <c r="AR86" s="4">
        <v>0</v>
      </c>
      <c r="AS86" s="2">
        <v>0</v>
      </c>
      <c r="AT86" s="2">
        <v>0</v>
      </c>
      <c r="AU86" s="2" t="s">
        <v>108</v>
      </c>
      <c r="AV86" s="4">
        <v>1.0242569444444445E-2</v>
      </c>
      <c r="AW86" s="2">
        <v>23</v>
      </c>
      <c r="AX86" s="2">
        <v>14.838039398193359</v>
      </c>
      <c r="AY86" s="2" t="s">
        <v>125</v>
      </c>
      <c r="AZ86" s="4">
        <v>1.4669791666666666E-3</v>
      </c>
      <c r="BA86" s="2">
        <v>2</v>
      </c>
      <c r="BB86" s="2">
        <v>0.54139399528503418</v>
      </c>
      <c r="BC86" s="2" t="s">
        <v>109</v>
      </c>
      <c r="BD86" s="4">
        <v>0</v>
      </c>
      <c r="BE86" s="2">
        <v>0</v>
      </c>
      <c r="BF86" s="2">
        <v>0</v>
      </c>
    </row>
    <row r="87" spans="8:58" x14ac:dyDescent="0.35">
      <c r="H87" t="s">
        <v>236</v>
      </c>
      <c r="J87" t="s">
        <v>114</v>
      </c>
      <c r="Q87" s="2">
        <v>0</v>
      </c>
      <c r="R87" s="2">
        <v>0</v>
      </c>
      <c r="S87" s="2">
        <v>0</v>
      </c>
      <c r="T87" s="4">
        <v>7.6547997685185179E-2</v>
      </c>
      <c r="U87" s="3">
        <v>31.728294372558594</v>
      </c>
      <c r="V87" s="2">
        <v>1</v>
      </c>
      <c r="W87" s="2">
        <v>0</v>
      </c>
      <c r="X87" s="2">
        <v>0</v>
      </c>
      <c r="Y87" s="2">
        <v>0</v>
      </c>
      <c r="Z87" s="2">
        <v>0</v>
      </c>
      <c r="AA87" s="2">
        <v>4</v>
      </c>
      <c r="AB87" s="2">
        <v>0</v>
      </c>
      <c r="AC87" s="4">
        <v>1.0069444444444444E-3</v>
      </c>
      <c r="AD87" s="5">
        <v>0</v>
      </c>
      <c r="AF87" s="7">
        <v>58.289707183837891</v>
      </c>
      <c r="AG87" s="6">
        <v>5</v>
      </c>
      <c r="AH87" s="2">
        <v>0</v>
      </c>
      <c r="AI87" s="2" t="s">
        <v>68</v>
      </c>
      <c r="AJ87" s="4">
        <v>0</v>
      </c>
      <c r="AK87" s="2">
        <v>0</v>
      </c>
      <c r="AL87" s="2">
        <v>0</v>
      </c>
      <c r="AM87" s="2" t="s">
        <v>64</v>
      </c>
      <c r="AN87" s="4">
        <v>0</v>
      </c>
      <c r="AO87" s="2">
        <v>0</v>
      </c>
      <c r="AP87" s="2">
        <v>0</v>
      </c>
      <c r="AQ87" s="2" t="s">
        <v>67</v>
      </c>
      <c r="AR87" s="4">
        <v>0</v>
      </c>
      <c r="AS87" s="2">
        <v>0</v>
      </c>
      <c r="AT87" s="2">
        <v>0</v>
      </c>
      <c r="AU87" s="2" t="s">
        <v>108</v>
      </c>
      <c r="AV87" s="4">
        <v>4.8116087962962965E-3</v>
      </c>
      <c r="AW87" s="2">
        <v>11</v>
      </c>
      <c r="AX87" s="2">
        <v>6.7998185157775879</v>
      </c>
      <c r="AY87" s="2" t="s">
        <v>125</v>
      </c>
      <c r="AZ87" s="4">
        <v>0</v>
      </c>
      <c r="BA87" s="2">
        <v>0</v>
      </c>
      <c r="BB87" s="2">
        <v>0</v>
      </c>
      <c r="BC87" s="2" t="s">
        <v>109</v>
      </c>
      <c r="BD87" s="4">
        <v>0</v>
      </c>
      <c r="BE87" s="2">
        <v>0</v>
      </c>
      <c r="BF87" s="2">
        <v>0</v>
      </c>
    </row>
    <row r="88" spans="8:58" x14ac:dyDescent="0.35">
      <c r="H88" t="s">
        <v>237</v>
      </c>
      <c r="J88" t="s">
        <v>114</v>
      </c>
      <c r="Q88" s="2">
        <v>0</v>
      </c>
      <c r="R88" s="2">
        <v>0</v>
      </c>
      <c r="S88" s="2">
        <v>0</v>
      </c>
      <c r="T88" s="4">
        <v>2.9492013888888888E-3</v>
      </c>
      <c r="U88" s="3">
        <v>5.4566078186035156</v>
      </c>
      <c r="V88" s="2">
        <v>3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4">
        <v>1.0416666666666667E-4</v>
      </c>
      <c r="AD88" s="5">
        <v>0</v>
      </c>
      <c r="AF88" s="7">
        <v>0.38622325658798218</v>
      </c>
      <c r="AG88" s="6">
        <v>3</v>
      </c>
      <c r="AH88" s="2">
        <v>0</v>
      </c>
      <c r="AI88" s="2" t="s">
        <v>68</v>
      </c>
      <c r="AJ88" s="4">
        <v>0</v>
      </c>
      <c r="AK88" s="2">
        <v>0</v>
      </c>
      <c r="AL88" s="2">
        <v>0</v>
      </c>
      <c r="AM88" s="2" t="s">
        <v>64</v>
      </c>
      <c r="AN88" s="4">
        <v>0</v>
      </c>
      <c r="AO88" s="2">
        <v>0</v>
      </c>
      <c r="AP88" s="2">
        <v>0</v>
      </c>
      <c r="AQ88" s="2" t="s">
        <v>67</v>
      </c>
      <c r="AR88" s="4">
        <v>0</v>
      </c>
      <c r="AS88" s="2">
        <v>0</v>
      </c>
      <c r="AT88" s="2">
        <v>0</v>
      </c>
      <c r="AU88" s="2" t="s">
        <v>108</v>
      </c>
      <c r="AV88" s="4">
        <v>0</v>
      </c>
      <c r="AW88" s="2">
        <v>0</v>
      </c>
      <c r="AX88" s="2">
        <v>0</v>
      </c>
      <c r="AY88" s="2" t="s">
        <v>125</v>
      </c>
      <c r="AZ88" s="4">
        <v>0</v>
      </c>
      <c r="BA88" s="2">
        <v>0</v>
      </c>
      <c r="BB88" s="2">
        <v>0</v>
      </c>
      <c r="BC88" s="2" t="s">
        <v>109</v>
      </c>
      <c r="BD88" s="4">
        <v>0</v>
      </c>
      <c r="BE88" s="2">
        <v>0</v>
      </c>
      <c r="BF88" s="2">
        <v>0</v>
      </c>
    </row>
    <row r="89" spans="8:58" x14ac:dyDescent="0.35">
      <c r="H89" t="s">
        <v>238</v>
      </c>
      <c r="J89" t="s">
        <v>114</v>
      </c>
      <c r="Q89" s="2">
        <v>1</v>
      </c>
      <c r="R89" s="2">
        <v>0</v>
      </c>
      <c r="S89" s="2">
        <v>0</v>
      </c>
      <c r="T89" s="4">
        <v>7.2267789351851852E-2</v>
      </c>
      <c r="U89" s="3">
        <v>41.801460266113281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2</v>
      </c>
      <c r="AB89" s="2">
        <v>0</v>
      </c>
      <c r="AC89" s="4">
        <v>1.4583333333333334E-3</v>
      </c>
      <c r="AD89" s="5">
        <v>0</v>
      </c>
      <c r="AF89" s="7">
        <v>72.501579284667969</v>
      </c>
      <c r="AG89" s="6">
        <v>2</v>
      </c>
      <c r="AH89" s="2">
        <v>0</v>
      </c>
      <c r="AI89" s="2" t="s">
        <v>68</v>
      </c>
      <c r="AJ89" s="4">
        <v>0</v>
      </c>
      <c r="AK89" s="2">
        <v>0</v>
      </c>
      <c r="AL89" s="2">
        <v>0</v>
      </c>
      <c r="AM89" s="2" t="s">
        <v>64</v>
      </c>
      <c r="AN89" s="4">
        <v>0</v>
      </c>
      <c r="AO89" s="2">
        <v>0</v>
      </c>
      <c r="AP89" s="2">
        <v>0</v>
      </c>
      <c r="AQ89" s="2" t="s">
        <v>67</v>
      </c>
      <c r="AR89" s="4">
        <v>0</v>
      </c>
      <c r="AS89" s="2">
        <v>0</v>
      </c>
      <c r="AT89" s="2">
        <v>0</v>
      </c>
      <c r="AU89" s="2" t="s">
        <v>108</v>
      </c>
      <c r="AV89" s="4">
        <v>4.9471064814814811E-3</v>
      </c>
      <c r="AW89" s="2">
        <v>10</v>
      </c>
      <c r="AX89" s="2">
        <v>7.026982307434082</v>
      </c>
      <c r="AY89" s="2" t="s">
        <v>125</v>
      </c>
      <c r="AZ89" s="4">
        <v>0</v>
      </c>
      <c r="BA89" s="2">
        <v>0</v>
      </c>
      <c r="BB89" s="2">
        <v>0</v>
      </c>
      <c r="BC89" s="2" t="s">
        <v>109</v>
      </c>
      <c r="BD89" s="4">
        <v>0</v>
      </c>
      <c r="BE89" s="2">
        <v>0</v>
      </c>
      <c r="BF89" s="2">
        <v>0</v>
      </c>
    </row>
    <row r="90" spans="8:58" x14ac:dyDescent="0.35">
      <c r="H90" t="s">
        <v>239</v>
      </c>
      <c r="J90" t="s">
        <v>114</v>
      </c>
      <c r="Q90" s="2">
        <v>15</v>
      </c>
      <c r="R90" s="2">
        <v>0</v>
      </c>
      <c r="S90" s="2">
        <v>0</v>
      </c>
      <c r="T90" s="4">
        <v>0.1572779050925926</v>
      </c>
      <c r="U90" s="3">
        <v>44.72454833984375</v>
      </c>
      <c r="V90" s="2">
        <v>3</v>
      </c>
      <c r="W90" s="2">
        <v>0</v>
      </c>
      <c r="X90" s="2">
        <v>0</v>
      </c>
      <c r="Y90" s="2">
        <v>0</v>
      </c>
      <c r="Z90" s="2">
        <v>0</v>
      </c>
      <c r="AA90" s="2">
        <v>3</v>
      </c>
      <c r="AB90" s="2">
        <v>1</v>
      </c>
      <c r="AC90" s="4">
        <v>1.005787037037037E-2</v>
      </c>
      <c r="AD90" s="5">
        <v>0</v>
      </c>
      <c r="AF90" s="7">
        <v>168.82040405273438</v>
      </c>
      <c r="AG90" s="6">
        <v>6</v>
      </c>
      <c r="AH90" s="2">
        <v>0</v>
      </c>
      <c r="AI90" s="2" t="s">
        <v>68</v>
      </c>
      <c r="AJ90" s="4">
        <v>0</v>
      </c>
      <c r="AK90" s="2">
        <v>0</v>
      </c>
      <c r="AL90" s="2">
        <v>0</v>
      </c>
      <c r="AM90" s="2" t="s">
        <v>64</v>
      </c>
      <c r="AN90" s="4">
        <v>0</v>
      </c>
      <c r="AO90" s="2">
        <v>0</v>
      </c>
      <c r="AP90" s="2">
        <v>0</v>
      </c>
      <c r="AQ90" s="2" t="s">
        <v>67</v>
      </c>
      <c r="AR90" s="4">
        <v>0</v>
      </c>
      <c r="AS90" s="2">
        <v>0</v>
      </c>
      <c r="AT90" s="2">
        <v>0</v>
      </c>
      <c r="AU90" s="2" t="s">
        <v>108</v>
      </c>
      <c r="AV90" s="4">
        <v>2.6272395833333333E-2</v>
      </c>
      <c r="AW90" s="2">
        <v>32</v>
      </c>
      <c r="AX90" s="2">
        <v>38.049819946289063</v>
      </c>
      <c r="AY90" s="2" t="s">
        <v>125</v>
      </c>
      <c r="AZ90" s="4">
        <v>8.7662037037037038E-4</v>
      </c>
      <c r="BA90" s="2">
        <v>1</v>
      </c>
      <c r="BB90" s="2">
        <v>0.42155715823173523</v>
      </c>
      <c r="BC90" s="2" t="s">
        <v>109</v>
      </c>
      <c r="BD90" s="4">
        <v>0</v>
      </c>
      <c r="BE90" s="2">
        <v>0</v>
      </c>
      <c r="BF90" s="2">
        <v>0</v>
      </c>
    </row>
    <row r="91" spans="8:58" x14ac:dyDescent="0.35">
      <c r="H91" t="s">
        <v>240</v>
      </c>
      <c r="J91" t="s">
        <v>114</v>
      </c>
      <c r="Q91" s="2">
        <v>0</v>
      </c>
      <c r="R91" s="2">
        <v>0</v>
      </c>
      <c r="S91" s="2">
        <v>0</v>
      </c>
      <c r="T91" s="4">
        <v>4.0877442129629626E-2</v>
      </c>
      <c r="U91" s="3">
        <v>30.080406188964844</v>
      </c>
      <c r="V91" s="2">
        <v>2</v>
      </c>
      <c r="W91" s="2">
        <v>0</v>
      </c>
      <c r="X91" s="2">
        <v>0</v>
      </c>
      <c r="Y91" s="2">
        <v>0</v>
      </c>
      <c r="Z91" s="2">
        <v>0</v>
      </c>
      <c r="AA91" s="2">
        <v>2</v>
      </c>
      <c r="AB91" s="2">
        <v>3</v>
      </c>
      <c r="AC91" s="4">
        <v>1.5439814814814814E-2</v>
      </c>
      <c r="AD91" s="5">
        <v>0</v>
      </c>
      <c r="AF91" s="7">
        <v>29.510643005371094</v>
      </c>
      <c r="AG91" s="6">
        <v>4</v>
      </c>
      <c r="AH91" s="2">
        <v>0</v>
      </c>
      <c r="AI91" s="2" t="s">
        <v>68</v>
      </c>
      <c r="AJ91" s="4">
        <v>0</v>
      </c>
      <c r="AK91" s="2">
        <v>0</v>
      </c>
      <c r="AL91" s="2">
        <v>0</v>
      </c>
      <c r="AM91" s="2" t="s">
        <v>64</v>
      </c>
      <c r="AN91" s="4">
        <v>0</v>
      </c>
      <c r="AO91" s="2">
        <v>0</v>
      </c>
      <c r="AP91" s="2">
        <v>0</v>
      </c>
      <c r="AQ91" s="2" t="s">
        <v>67</v>
      </c>
      <c r="AR91" s="4">
        <v>0</v>
      </c>
      <c r="AS91" s="2">
        <v>0</v>
      </c>
      <c r="AT91" s="2">
        <v>0</v>
      </c>
      <c r="AU91" s="2" t="s">
        <v>108</v>
      </c>
      <c r="AV91" s="4">
        <v>1.4209953703703704E-3</v>
      </c>
      <c r="AW91" s="2">
        <v>4</v>
      </c>
      <c r="AX91" s="2">
        <v>1.6955519914627075</v>
      </c>
      <c r="AY91" s="2" t="s">
        <v>125</v>
      </c>
      <c r="AZ91" s="4">
        <v>0</v>
      </c>
      <c r="BA91" s="2">
        <v>0</v>
      </c>
      <c r="BB91" s="2">
        <v>0</v>
      </c>
      <c r="BC91" s="2" t="s">
        <v>109</v>
      </c>
      <c r="BD91" s="4">
        <v>1.5558125000000001E-2</v>
      </c>
      <c r="BE91" s="2">
        <v>3</v>
      </c>
      <c r="BF91" s="2">
        <v>3.3302996307611465E-2</v>
      </c>
    </row>
    <row r="92" spans="8:58" x14ac:dyDescent="0.35">
      <c r="H92" t="s">
        <v>241</v>
      </c>
      <c r="J92" t="s">
        <v>114</v>
      </c>
      <c r="Q92" s="2">
        <v>0</v>
      </c>
      <c r="R92" s="2">
        <v>0</v>
      </c>
      <c r="S92" s="2">
        <v>0</v>
      </c>
      <c r="T92" s="4">
        <v>8.5865868055555558E-2</v>
      </c>
      <c r="U92" s="3">
        <v>29.307838439941406</v>
      </c>
      <c r="V92" s="2">
        <v>2</v>
      </c>
      <c r="W92" s="2">
        <v>0</v>
      </c>
      <c r="X92" s="2">
        <v>0</v>
      </c>
      <c r="Y92" s="2">
        <v>0</v>
      </c>
      <c r="Z92" s="2">
        <v>0</v>
      </c>
      <c r="AA92" s="2">
        <v>1</v>
      </c>
      <c r="AB92" s="2">
        <v>0</v>
      </c>
      <c r="AC92" s="4">
        <v>4.2824074074074075E-4</v>
      </c>
      <c r="AD92" s="5">
        <v>0</v>
      </c>
      <c r="AF92" s="7">
        <v>60.397029876708984</v>
      </c>
      <c r="AG92" s="6">
        <v>3</v>
      </c>
      <c r="AH92" s="2">
        <v>0</v>
      </c>
      <c r="AI92" s="2" t="s">
        <v>68</v>
      </c>
      <c r="AJ92" s="4">
        <v>0</v>
      </c>
      <c r="AK92" s="2">
        <v>0</v>
      </c>
      <c r="AL92" s="2">
        <v>0</v>
      </c>
      <c r="AM92" s="2" t="s">
        <v>64</v>
      </c>
      <c r="AN92" s="4">
        <v>0</v>
      </c>
      <c r="AO92" s="2">
        <v>0</v>
      </c>
      <c r="AP92" s="2">
        <v>0</v>
      </c>
      <c r="AQ92" s="2" t="s">
        <v>67</v>
      </c>
      <c r="AR92" s="4">
        <v>0</v>
      </c>
      <c r="AS92" s="2">
        <v>0</v>
      </c>
      <c r="AT92" s="2">
        <v>0</v>
      </c>
      <c r="AU92" s="2" t="s">
        <v>108</v>
      </c>
      <c r="AV92" s="4">
        <v>2.0232986111111111E-3</v>
      </c>
      <c r="AW92" s="2">
        <v>4</v>
      </c>
      <c r="AX92" s="2">
        <v>2.0960264205932617</v>
      </c>
      <c r="AY92" s="2" t="s">
        <v>125</v>
      </c>
      <c r="AZ92" s="4">
        <v>0</v>
      </c>
      <c r="BA92" s="2">
        <v>0</v>
      </c>
      <c r="BB92" s="2">
        <v>0</v>
      </c>
      <c r="BC92" s="2" t="s">
        <v>109</v>
      </c>
      <c r="BD92" s="4">
        <v>0</v>
      </c>
      <c r="BE92" s="2">
        <v>0</v>
      </c>
      <c r="BF92" s="2">
        <v>0</v>
      </c>
    </row>
    <row r="93" spans="8:58" x14ac:dyDescent="0.35">
      <c r="H93" t="s">
        <v>242</v>
      </c>
      <c r="J93" t="s">
        <v>114</v>
      </c>
      <c r="Q93" s="2">
        <v>0</v>
      </c>
      <c r="R93" s="2">
        <v>0</v>
      </c>
      <c r="S93" s="2">
        <v>0</v>
      </c>
      <c r="T93" s="4">
        <v>3.8929328703703706E-2</v>
      </c>
      <c r="U93" s="3">
        <v>17.688501358032227</v>
      </c>
      <c r="V93" s="2">
        <v>1</v>
      </c>
      <c r="W93" s="2">
        <v>1</v>
      </c>
      <c r="X93" s="2">
        <v>1</v>
      </c>
      <c r="Y93" s="2">
        <v>0</v>
      </c>
      <c r="Z93" s="2">
        <v>0</v>
      </c>
      <c r="AA93" s="2">
        <v>4</v>
      </c>
      <c r="AB93" s="2">
        <v>0</v>
      </c>
      <c r="AC93" s="4">
        <v>1.5509259259259259E-3</v>
      </c>
      <c r="AD93" s="5">
        <v>3</v>
      </c>
      <c r="AF93" s="7">
        <v>16.526435852050781</v>
      </c>
      <c r="AG93" s="6">
        <v>7</v>
      </c>
      <c r="AH93" s="2">
        <v>0</v>
      </c>
      <c r="AI93" s="2" t="s">
        <v>68</v>
      </c>
      <c r="AJ93" s="4">
        <v>0</v>
      </c>
      <c r="AK93" s="2">
        <v>0</v>
      </c>
      <c r="AL93" s="2">
        <v>0</v>
      </c>
      <c r="AM93" s="2" t="s">
        <v>64</v>
      </c>
      <c r="AN93" s="4">
        <v>0</v>
      </c>
      <c r="AO93" s="2">
        <v>0</v>
      </c>
      <c r="AP93" s="2">
        <v>0</v>
      </c>
      <c r="AQ93" s="2" t="s">
        <v>67</v>
      </c>
      <c r="AR93" s="4">
        <v>0</v>
      </c>
      <c r="AS93" s="2">
        <v>0</v>
      </c>
      <c r="AT93" s="2">
        <v>0</v>
      </c>
      <c r="AU93" s="2" t="s">
        <v>108</v>
      </c>
      <c r="AV93" s="4">
        <v>0</v>
      </c>
      <c r="AW93" s="2">
        <v>0</v>
      </c>
      <c r="AX93" s="2">
        <v>0</v>
      </c>
      <c r="AY93" s="2" t="s">
        <v>125</v>
      </c>
      <c r="AZ93" s="4">
        <v>0</v>
      </c>
      <c r="BA93" s="2">
        <v>0</v>
      </c>
      <c r="BB93" s="2">
        <v>0</v>
      </c>
      <c r="BC93" s="2" t="s">
        <v>109</v>
      </c>
      <c r="BD93" s="4">
        <v>6.0808703703703705E-2</v>
      </c>
      <c r="BE93" s="2">
        <v>7</v>
      </c>
      <c r="BF93" s="2">
        <v>0.11054396629333496</v>
      </c>
    </row>
    <row r="94" spans="8:58" x14ac:dyDescent="0.35">
      <c r="H94" t="s">
        <v>243</v>
      </c>
      <c r="J94" t="s">
        <v>114</v>
      </c>
      <c r="Q94" s="2">
        <v>0</v>
      </c>
      <c r="R94" s="2">
        <v>0</v>
      </c>
      <c r="S94" s="2">
        <v>0</v>
      </c>
      <c r="T94" s="4">
        <v>1.9859652777777778E-2</v>
      </c>
      <c r="U94" s="3">
        <v>16.600915908813477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2</v>
      </c>
      <c r="AB94" s="2">
        <v>0</v>
      </c>
      <c r="AC94" s="4">
        <v>6.5972222222222224E-4</v>
      </c>
      <c r="AD94" s="5">
        <v>0</v>
      </c>
      <c r="AF94" s="7">
        <v>7.9125223159790039</v>
      </c>
      <c r="AG94" s="6">
        <v>2</v>
      </c>
      <c r="AH94" s="2">
        <v>0</v>
      </c>
      <c r="AI94" s="2" t="s">
        <v>68</v>
      </c>
      <c r="AJ94" s="4">
        <v>0</v>
      </c>
      <c r="AK94" s="2">
        <v>0</v>
      </c>
      <c r="AL94" s="2">
        <v>0</v>
      </c>
      <c r="AM94" s="2" t="s">
        <v>64</v>
      </c>
      <c r="AN94" s="4">
        <v>0</v>
      </c>
      <c r="AO94" s="2">
        <v>0</v>
      </c>
      <c r="AP94" s="2">
        <v>0</v>
      </c>
      <c r="AQ94" s="2" t="s">
        <v>67</v>
      </c>
      <c r="AR94" s="4">
        <v>0</v>
      </c>
      <c r="AS94" s="2">
        <v>0</v>
      </c>
      <c r="AT94" s="2">
        <v>0</v>
      </c>
      <c r="AU94" s="2" t="s">
        <v>108</v>
      </c>
      <c r="AV94" s="4">
        <v>0</v>
      </c>
      <c r="AW94" s="2">
        <v>0</v>
      </c>
      <c r="AX94" s="2">
        <v>0</v>
      </c>
      <c r="AY94" s="2" t="s">
        <v>125</v>
      </c>
      <c r="AZ94" s="4">
        <v>0</v>
      </c>
      <c r="BA94" s="2">
        <v>0</v>
      </c>
      <c r="BB94" s="2">
        <v>0</v>
      </c>
      <c r="BC94" s="2" t="s">
        <v>109</v>
      </c>
      <c r="BD94" s="4">
        <v>0</v>
      </c>
      <c r="BE94" s="2">
        <v>0</v>
      </c>
      <c r="BF94" s="2">
        <v>0</v>
      </c>
    </row>
    <row r="95" spans="8:58" x14ac:dyDescent="0.35">
      <c r="H95" t="s">
        <v>244</v>
      </c>
      <c r="J95" t="s">
        <v>114</v>
      </c>
      <c r="Q95" s="2">
        <v>0</v>
      </c>
      <c r="R95" s="2">
        <v>0</v>
      </c>
      <c r="S95" s="2">
        <v>0</v>
      </c>
      <c r="T95" s="4">
        <v>1.8284849537037039E-2</v>
      </c>
      <c r="U95" s="3">
        <v>18.330718994140625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3</v>
      </c>
      <c r="AB95" s="2">
        <v>0</v>
      </c>
      <c r="AC95" s="4">
        <v>2.0833333333333335E-4</v>
      </c>
      <c r="AD95" s="5">
        <v>0</v>
      </c>
      <c r="AF95" s="7">
        <v>8.0441865921020508</v>
      </c>
      <c r="AG95" s="6">
        <v>3</v>
      </c>
      <c r="AH95" s="2">
        <v>0</v>
      </c>
      <c r="AI95" s="2" t="s">
        <v>68</v>
      </c>
      <c r="AJ95" s="4">
        <v>0</v>
      </c>
      <c r="AK95" s="2">
        <v>0</v>
      </c>
      <c r="AL95" s="2">
        <v>0</v>
      </c>
      <c r="AM95" s="2" t="s">
        <v>64</v>
      </c>
      <c r="AN95" s="4">
        <v>0</v>
      </c>
      <c r="AO95" s="2">
        <v>0</v>
      </c>
      <c r="AP95" s="2">
        <v>0</v>
      </c>
      <c r="AQ95" s="2" t="s">
        <v>67</v>
      </c>
      <c r="AR95" s="4">
        <v>0</v>
      </c>
      <c r="AS95" s="2">
        <v>0</v>
      </c>
      <c r="AT95" s="2">
        <v>0</v>
      </c>
      <c r="AU95" s="2" t="s">
        <v>108</v>
      </c>
      <c r="AV95" s="4">
        <v>7.2527777777777781E-4</v>
      </c>
      <c r="AW95" s="2">
        <v>2</v>
      </c>
      <c r="AX95" s="2">
        <v>0.55159133672714233</v>
      </c>
      <c r="AY95" s="2" t="s">
        <v>125</v>
      </c>
      <c r="AZ95" s="4">
        <v>0</v>
      </c>
      <c r="BA95" s="2">
        <v>0</v>
      </c>
      <c r="BB95" s="2">
        <v>0</v>
      </c>
      <c r="BC95" s="2" t="s">
        <v>109</v>
      </c>
      <c r="BD95" s="4">
        <v>0</v>
      </c>
      <c r="BE95" s="2">
        <v>0</v>
      </c>
      <c r="BF95" s="2">
        <v>0</v>
      </c>
    </row>
    <row r="96" spans="8:58" x14ac:dyDescent="0.35">
      <c r="H96" t="s">
        <v>245</v>
      </c>
      <c r="J96" t="s">
        <v>114</v>
      </c>
      <c r="Q96" s="2">
        <v>22</v>
      </c>
      <c r="R96" s="2">
        <v>8</v>
      </c>
      <c r="S96" s="2">
        <v>0</v>
      </c>
      <c r="T96" s="4">
        <v>0.21173672453703704</v>
      </c>
      <c r="U96" s="3">
        <v>34.192703247070313</v>
      </c>
      <c r="V96" s="2">
        <v>3</v>
      </c>
      <c r="W96" s="2">
        <v>2</v>
      </c>
      <c r="X96" s="2">
        <v>0</v>
      </c>
      <c r="Y96" s="2">
        <v>0</v>
      </c>
      <c r="Z96" s="2">
        <v>0</v>
      </c>
      <c r="AA96" s="2">
        <v>9</v>
      </c>
      <c r="AB96" s="2">
        <v>1</v>
      </c>
      <c r="AC96" s="4">
        <v>1.2256944444444445E-2</v>
      </c>
      <c r="AD96" s="5">
        <v>0</v>
      </c>
      <c r="AF96" s="7">
        <v>173.75642395019531</v>
      </c>
      <c r="AG96" s="6">
        <v>14</v>
      </c>
      <c r="AH96" s="2">
        <v>0</v>
      </c>
      <c r="AI96" s="2" t="s">
        <v>68</v>
      </c>
      <c r="AJ96" s="4">
        <v>0</v>
      </c>
      <c r="AK96" s="2">
        <v>0</v>
      </c>
      <c r="AL96" s="2">
        <v>0</v>
      </c>
      <c r="AM96" s="2" t="s">
        <v>64</v>
      </c>
      <c r="AN96" s="4">
        <v>1.21875E-5</v>
      </c>
      <c r="AO96" s="2">
        <v>2</v>
      </c>
      <c r="AP96" s="2">
        <v>1.0713519528508186E-2</v>
      </c>
      <c r="AQ96" s="2" t="s">
        <v>67</v>
      </c>
      <c r="AR96" s="4">
        <v>0</v>
      </c>
      <c r="AS96" s="2">
        <v>0</v>
      </c>
      <c r="AT96" s="2">
        <v>0</v>
      </c>
      <c r="AU96" s="2" t="s">
        <v>108</v>
      </c>
      <c r="AV96" s="4">
        <v>1.2425497685185185E-2</v>
      </c>
      <c r="AW96" s="2">
        <v>16</v>
      </c>
      <c r="AX96" s="2">
        <v>22.570755004882813</v>
      </c>
      <c r="AY96" s="2" t="s">
        <v>125</v>
      </c>
      <c r="AZ96" s="4">
        <v>0</v>
      </c>
      <c r="BA96" s="2">
        <v>0</v>
      </c>
      <c r="BB96" s="2">
        <v>0</v>
      </c>
      <c r="BC96" s="2" t="s">
        <v>109</v>
      </c>
      <c r="BD96" s="4">
        <v>9.3978819444444448E-3</v>
      </c>
      <c r="BE96" s="2">
        <v>1</v>
      </c>
      <c r="BF96" s="2">
        <v>3.8813785649836063E-3</v>
      </c>
    </row>
    <row r="97" spans="8:58" x14ac:dyDescent="0.35">
      <c r="H97" t="s">
        <v>246</v>
      </c>
      <c r="J97" t="s">
        <v>114</v>
      </c>
      <c r="Q97" s="2">
        <v>7</v>
      </c>
      <c r="R97" s="2">
        <v>0</v>
      </c>
      <c r="S97" s="2">
        <v>0</v>
      </c>
      <c r="T97" s="4">
        <v>0.13860453703703704</v>
      </c>
      <c r="U97" s="3">
        <v>30.269464492797852</v>
      </c>
      <c r="V97" s="2">
        <v>3</v>
      </c>
      <c r="W97" s="2">
        <v>0</v>
      </c>
      <c r="X97" s="2">
        <v>0</v>
      </c>
      <c r="Y97" s="2">
        <v>1</v>
      </c>
      <c r="Z97" s="2">
        <v>1</v>
      </c>
      <c r="AA97" s="2">
        <v>6</v>
      </c>
      <c r="AB97" s="2">
        <v>0</v>
      </c>
      <c r="AC97" s="4">
        <v>8.1712962962962963E-3</v>
      </c>
      <c r="AD97" s="5">
        <v>0</v>
      </c>
      <c r="AF97" s="7">
        <v>100.691650390625</v>
      </c>
      <c r="AG97" s="6">
        <v>11</v>
      </c>
      <c r="AH97" s="2">
        <v>0</v>
      </c>
      <c r="AI97" s="2" t="s">
        <v>68</v>
      </c>
      <c r="AJ97" s="4">
        <v>0</v>
      </c>
      <c r="AK97" s="2">
        <v>0</v>
      </c>
      <c r="AL97" s="2">
        <v>0</v>
      </c>
      <c r="AM97" s="2" t="s">
        <v>64</v>
      </c>
      <c r="AN97" s="4">
        <v>0</v>
      </c>
      <c r="AO97" s="2">
        <v>0</v>
      </c>
      <c r="AP97" s="2">
        <v>0</v>
      </c>
      <c r="AQ97" s="2" t="s">
        <v>67</v>
      </c>
      <c r="AR97" s="4">
        <v>0</v>
      </c>
      <c r="AS97" s="2">
        <v>0</v>
      </c>
      <c r="AT97" s="2">
        <v>0</v>
      </c>
      <c r="AU97" s="2" t="s">
        <v>108</v>
      </c>
      <c r="AV97" s="4">
        <v>2.735763888888889E-4</v>
      </c>
      <c r="AW97" s="2">
        <v>1</v>
      </c>
      <c r="AX97" s="2">
        <v>0.50151383876800537</v>
      </c>
      <c r="AY97" s="2" t="s">
        <v>125</v>
      </c>
      <c r="AZ97" s="4">
        <v>0</v>
      </c>
      <c r="BA97" s="2">
        <v>0</v>
      </c>
      <c r="BB97" s="2">
        <v>0</v>
      </c>
      <c r="BC97" s="2" t="s">
        <v>109</v>
      </c>
      <c r="BD97" s="4">
        <v>0</v>
      </c>
      <c r="BE97" s="2">
        <v>0</v>
      </c>
      <c r="BF97" s="2">
        <v>0</v>
      </c>
    </row>
    <row r="98" spans="8:58" x14ac:dyDescent="0.35">
      <c r="H98" t="s">
        <v>247</v>
      </c>
      <c r="J98" t="s">
        <v>114</v>
      </c>
      <c r="Q98" s="2">
        <v>0</v>
      </c>
      <c r="R98" s="2">
        <v>0</v>
      </c>
      <c r="S98" s="2">
        <v>0</v>
      </c>
      <c r="T98" s="4">
        <v>1.6584189814814815E-2</v>
      </c>
      <c r="U98" s="3">
        <v>19.612174987792969</v>
      </c>
      <c r="V98" s="2">
        <v>0</v>
      </c>
      <c r="W98" s="2">
        <v>1</v>
      </c>
      <c r="X98" s="2">
        <v>0</v>
      </c>
      <c r="Y98" s="2">
        <v>0</v>
      </c>
      <c r="Z98" s="2">
        <v>0</v>
      </c>
      <c r="AA98" s="2">
        <v>1</v>
      </c>
      <c r="AB98" s="2">
        <v>0</v>
      </c>
      <c r="AC98" s="4">
        <v>7.5231481481481482E-4</v>
      </c>
      <c r="AD98" s="5">
        <v>0</v>
      </c>
      <c r="AF98" s="7">
        <v>7.8060488700866699</v>
      </c>
      <c r="AG98" s="6">
        <v>2</v>
      </c>
      <c r="AH98" s="2">
        <v>0</v>
      </c>
      <c r="AI98" s="2" t="s">
        <v>68</v>
      </c>
      <c r="AJ98" s="4">
        <v>0</v>
      </c>
      <c r="AK98" s="2">
        <v>0</v>
      </c>
      <c r="AL98" s="2">
        <v>0</v>
      </c>
      <c r="AM98" s="2" t="s">
        <v>64</v>
      </c>
      <c r="AN98" s="4">
        <v>0</v>
      </c>
      <c r="AO98" s="2">
        <v>0</v>
      </c>
      <c r="AP98" s="2">
        <v>0</v>
      </c>
      <c r="AQ98" s="2" t="s">
        <v>67</v>
      </c>
      <c r="AR98" s="4">
        <v>0</v>
      </c>
      <c r="AS98" s="2">
        <v>0</v>
      </c>
      <c r="AT98" s="2">
        <v>0</v>
      </c>
      <c r="AU98" s="2" t="s">
        <v>108</v>
      </c>
      <c r="AV98" s="4">
        <v>0</v>
      </c>
      <c r="AW98" s="2">
        <v>0</v>
      </c>
      <c r="AX98" s="2">
        <v>0</v>
      </c>
      <c r="AY98" s="2" t="s">
        <v>125</v>
      </c>
      <c r="AZ98" s="4">
        <v>0</v>
      </c>
      <c r="BA98" s="2">
        <v>0</v>
      </c>
      <c r="BB98" s="2">
        <v>0</v>
      </c>
      <c r="BC98" s="2" t="s">
        <v>109</v>
      </c>
      <c r="BD98" s="4">
        <v>0</v>
      </c>
      <c r="BE98" s="2">
        <v>0</v>
      </c>
      <c r="BF98" s="2">
        <v>0</v>
      </c>
    </row>
    <row r="99" spans="8:58" x14ac:dyDescent="0.35">
      <c r="H99" t="s">
        <v>248</v>
      </c>
      <c r="J99" t="s">
        <v>114</v>
      </c>
      <c r="Q99" s="2">
        <v>0</v>
      </c>
      <c r="R99" s="2">
        <v>0</v>
      </c>
      <c r="S99" s="2">
        <v>0</v>
      </c>
      <c r="T99" s="4">
        <v>4.8848310185185186E-2</v>
      </c>
      <c r="U99" s="3">
        <v>19.991336822509766</v>
      </c>
      <c r="V99" s="2">
        <v>0</v>
      </c>
      <c r="W99" s="2">
        <v>0</v>
      </c>
      <c r="X99" s="2">
        <v>1</v>
      </c>
      <c r="Y99" s="2">
        <v>1</v>
      </c>
      <c r="Z99" s="2">
        <v>1</v>
      </c>
      <c r="AA99" s="2">
        <v>3</v>
      </c>
      <c r="AB99" s="2">
        <v>2</v>
      </c>
      <c r="AC99" s="4">
        <v>5.2013888888888887E-2</v>
      </c>
      <c r="AD99" s="5">
        <v>0</v>
      </c>
      <c r="AF99" s="7">
        <v>23.437034606933594</v>
      </c>
      <c r="AG99" s="6">
        <v>6</v>
      </c>
      <c r="AH99" s="2">
        <v>0</v>
      </c>
      <c r="AI99" s="2" t="s">
        <v>68</v>
      </c>
      <c r="AJ99" s="4">
        <v>0</v>
      </c>
      <c r="AK99" s="2">
        <v>0</v>
      </c>
      <c r="AL99" s="2">
        <v>0</v>
      </c>
      <c r="AM99" s="2" t="s">
        <v>64</v>
      </c>
      <c r="AN99" s="4">
        <v>0</v>
      </c>
      <c r="AO99" s="2">
        <v>0</v>
      </c>
      <c r="AP99" s="2">
        <v>0</v>
      </c>
      <c r="AQ99" s="2" t="s">
        <v>67</v>
      </c>
      <c r="AR99" s="4">
        <v>0</v>
      </c>
      <c r="AS99" s="2">
        <v>0</v>
      </c>
      <c r="AT99" s="2">
        <v>0</v>
      </c>
      <c r="AU99" s="2" t="s">
        <v>108</v>
      </c>
      <c r="AV99" s="4">
        <v>0</v>
      </c>
      <c r="AW99" s="2">
        <v>0</v>
      </c>
      <c r="AX99" s="2">
        <v>0</v>
      </c>
      <c r="AY99" s="2" t="s">
        <v>125</v>
      </c>
      <c r="AZ99" s="4">
        <v>0</v>
      </c>
      <c r="BA99" s="2">
        <v>0</v>
      </c>
      <c r="BB99" s="2">
        <v>0</v>
      </c>
      <c r="BC99" s="2" t="s">
        <v>109</v>
      </c>
      <c r="BD99" s="4">
        <v>4.9603634259259261E-2</v>
      </c>
      <c r="BE99" s="2">
        <v>5</v>
      </c>
      <c r="BF99" s="2">
        <v>4.1359417140483856E-2</v>
      </c>
    </row>
    <row r="100" spans="8:58" x14ac:dyDescent="0.35">
      <c r="H100" t="s">
        <v>123</v>
      </c>
      <c r="J100" t="s">
        <v>114</v>
      </c>
      <c r="Q100" s="2">
        <v>0</v>
      </c>
      <c r="R100" s="2">
        <v>0</v>
      </c>
      <c r="S100" s="2">
        <v>0</v>
      </c>
      <c r="T100" s="4">
        <v>8.3673252314814817E-2</v>
      </c>
      <c r="U100" s="3">
        <v>17.915132522583008</v>
      </c>
      <c r="V100" s="2">
        <v>3</v>
      </c>
      <c r="W100" s="2">
        <v>2</v>
      </c>
      <c r="X100" s="2">
        <v>0</v>
      </c>
      <c r="Y100" s="2">
        <v>1</v>
      </c>
      <c r="Z100" s="2">
        <v>1</v>
      </c>
      <c r="AA100" s="2">
        <v>6</v>
      </c>
      <c r="AB100" s="2">
        <v>3</v>
      </c>
      <c r="AC100" s="4">
        <v>4.0057870370370369E-2</v>
      </c>
      <c r="AD100" s="5">
        <v>1</v>
      </c>
      <c r="AF100" s="7">
        <v>35.976417541503906</v>
      </c>
      <c r="AG100" s="6">
        <v>13</v>
      </c>
      <c r="AH100" s="2">
        <v>0</v>
      </c>
      <c r="AI100" s="2" t="s">
        <v>68</v>
      </c>
      <c r="AJ100" s="4">
        <v>0</v>
      </c>
      <c r="AK100" s="2">
        <v>0</v>
      </c>
      <c r="AL100" s="2">
        <v>0</v>
      </c>
      <c r="AM100" s="2" t="s">
        <v>64</v>
      </c>
      <c r="AN100" s="4">
        <v>0</v>
      </c>
      <c r="AO100" s="2">
        <v>0</v>
      </c>
      <c r="AP100" s="2">
        <v>0</v>
      </c>
      <c r="AQ100" s="2" t="s">
        <v>67</v>
      </c>
      <c r="AR100" s="4">
        <v>0</v>
      </c>
      <c r="AS100" s="2">
        <v>0</v>
      </c>
      <c r="AT100" s="2">
        <v>0</v>
      </c>
      <c r="AU100" s="2" t="s">
        <v>108</v>
      </c>
      <c r="AV100" s="4">
        <v>2.7954861111111111E-4</v>
      </c>
      <c r="AW100" s="2">
        <v>1</v>
      </c>
      <c r="AX100" s="2">
        <v>0.20584321022033691</v>
      </c>
      <c r="AY100" s="2" t="s">
        <v>125</v>
      </c>
      <c r="AZ100" s="4">
        <v>8.4424768518518518E-4</v>
      </c>
      <c r="BA100" s="2">
        <v>1</v>
      </c>
      <c r="BB100" s="2">
        <v>0.17706969380378723</v>
      </c>
      <c r="BC100" s="2" t="s">
        <v>109</v>
      </c>
      <c r="BD100" s="4">
        <v>3.8133877314814817E-2</v>
      </c>
      <c r="BE100" s="2">
        <v>4</v>
      </c>
      <c r="BF100" s="2">
        <v>3.6221299320459366E-2</v>
      </c>
    </row>
    <row r="101" spans="8:58" x14ac:dyDescent="0.35">
      <c r="H101" t="s">
        <v>249</v>
      </c>
      <c r="J101" t="s">
        <v>114</v>
      </c>
      <c r="Q101" s="2">
        <v>0</v>
      </c>
      <c r="R101" s="2">
        <v>0</v>
      </c>
      <c r="S101" s="2">
        <v>0</v>
      </c>
      <c r="T101" s="4">
        <v>6.2253819444444448E-3</v>
      </c>
      <c r="U101" s="3">
        <v>7.7332091331481934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1</v>
      </c>
      <c r="AB101" s="2">
        <v>0</v>
      </c>
      <c r="AC101" s="4">
        <v>1.1574074074074075E-4</v>
      </c>
      <c r="AD101" s="5">
        <v>1</v>
      </c>
      <c r="AF101" s="7">
        <v>1.1554123163223267</v>
      </c>
      <c r="AG101" s="6">
        <v>1</v>
      </c>
      <c r="AH101" s="2">
        <v>0</v>
      </c>
      <c r="AI101" s="2" t="s">
        <v>68</v>
      </c>
      <c r="AJ101" s="4">
        <v>0</v>
      </c>
      <c r="AK101" s="2">
        <v>0</v>
      </c>
      <c r="AL101" s="2">
        <v>0</v>
      </c>
      <c r="AM101" s="2" t="s">
        <v>64</v>
      </c>
      <c r="AN101" s="4">
        <v>0</v>
      </c>
      <c r="AO101" s="2">
        <v>0</v>
      </c>
      <c r="AP101" s="2">
        <v>0</v>
      </c>
      <c r="AQ101" s="2" t="s">
        <v>67</v>
      </c>
      <c r="AR101" s="4">
        <v>0</v>
      </c>
      <c r="AS101" s="2">
        <v>0</v>
      </c>
      <c r="AT101" s="2">
        <v>0</v>
      </c>
      <c r="AU101" s="2" t="s">
        <v>108</v>
      </c>
      <c r="AV101" s="4">
        <v>0</v>
      </c>
      <c r="AW101" s="2">
        <v>0</v>
      </c>
      <c r="AX101" s="2">
        <v>0</v>
      </c>
      <c r="AY101" s="2" t="s">
        <v>125</v>
      </c>
      <c r="AZ101" s="4">
        <v>0</v>
      </c>
      <c r="BA101" s="2">
        <v>0</v>
      </c>
      <c r="BB101" s="2">
        <v>0</v>
      </c>
      <c r="BC101" s="2" t="s">
        <v>109</v>
      </c>
      <c r="BD101" s="4">
        <v>0</v>
      </c>
      <c r="BE101" s="2">
        <v>0</v>
      </c>
      <c r="BF101" s="2">
        <v>0</v>
      </c>
    </row>
    <row r="102" spans="8:58" x14ac:dyDescent="0.35">
      <c r="H102" t="s">
        <v>250</v>
      </c>
      <c r="J102" t="s">
        <v>114</v>
      </c>
      <c r="Q102" s="2">
        <v>0</v>
      </c>
      <c r="R102" s="2">
        <v>0</v>
      </c>
      <c r="S102" s="2">
        <v>0</v>
      </c>
      <c r="T102" s="4">
        <v>8.4343078703703708E-2</v>
      </c>
      <c r="U102" s="3">
        <v>15.626059532165527</v>
      </c>
      <c r="V102" s="2">
        <v>4</v>
      </c>
      <c r="W102" s="2">
        <v>1</v>
      </c>
      <c r="X102" s="2">
        <v>0</v>
      </c>
      <c r="Y102" s="2">
        <v>0</v>
      </c>
      <c r="Z102" s="2">
        <v>0</v>
      </c>
      <c r="AA102" s="2">
        <v>9</v>
      </c>
      <c r="AB102" s="2">
        <v>2</v>
      </c>
      <c r="AC102" s="4">
        <v>4.0590277777777781E-2</v>
      </c>
      <c r="AD102" s="5">
        <v>3</v>
      </c>
      <c r="AF102" s="7">
        <v>31.630800247192383</v>
      </c>
      <c r="AG102" s="6">
        <v>14</v>
      </c>
      <c r="AH102" s="2">
        <v>0</v>
      </c>
      <c r="AI102" s="2" t="s">
        <v>68</v>
      </c>
      <c r="AJ102" s="4">
        <v>0</v>
      </c>
      <c r="AK102" s="2">
        <v>0</v>
      </c>
      <c r="AL102" s="2">
        <v>0</v>
      </c>
      <c r="AM102" s="2" t="s">
        <v>64</v>
      </c>
      <c r="AN102" s="4">
        <v>0</v>
      </c>
      <c r="AO102" s="2">
        <v>0</v>
      </c>
      <c r="AP102" s="2">
        <v>0</v>
      </c>
      <c r="AQ102" s="2" t="s">
        <v>67</v>
      </c>
      <c r="AR102" s="4">
        <v>0</v>
      </c>
      <c r="AS102" s="2">
        <v>0</v>
      </c>
      <c r="AT102" s="2">
        <v>0</v>
      </c>
      <c r="AU102" s="2" t="s">
        <v>108</v>
      </c>
      <c r="AV102" s="4">
        <v>0</v>
      </c>
      <c r="AW102" s="2">
        <v>0</v>
      </c>
      <c r="AX102" s="2">
        <v>0</v>
      </c>
      <c r="AY102" s="2" t="s">
        <v>125</v>
      </c>
      <c r="AZ102" s="4">
        <v>0</v>
      </c>
      <c r="BA102" s="2">
        <v>0</v>
      </c>
      <c r="BB102" s="2">
        <v>0</v>
      </c>
      <c r="BC102" s="2" t="s">
        <v>109</v>
      </c>
      <c r="BD102" s="4">
        <v>0.23735319444444444</v>
      </c>
      <c r="BE102" s="2">
        <v>16</v>
      </c>
      <c r="BF102" s="2">
        <v>0.39722239971160889</v>
      </c>
    </row>
    <row r="103" spans="8:58" x14ac:dyDescent="0.35">
      <c r="H103" t="s">
        <v>251</v>
      </c>
      <c r="J103" t="s">
        <v>114</v>
      </c>
      <c r="Q103" s="2">
        <v>0</v>
      </c>
      <c r="R103" s="2">
        <v>0</v>
      </c>
      <c r="S103" s="2">
        <v>0</v>
      </c>
      <c r="T103" s="4">
        <v>2.5715405092592594E-2</v>
      </c>
      <c r="U103" s="3">
        <v>14.476638793945313</v>
      </c>
      <c r="V103" s="2">
        <v>0</v>
      </c>
      <c r="W103" s="2">
        <v>0</v>
      </c>
      <c r="X103" s="2">
        <v>0</v>
      </c>
      <c r="Y103" s="2">
        <v>0</v>
      </c>
      <c r="Z103" s="2">
        <v>1</v>
      </c>
      <c r="AA103" s="2">
        <v>2</v>
      </c>
      <c r="AB103" s="2">
        <v>0</v>
      </c>
      <c r="AC103" s="4">
        <v>1.8518518518518518E-4</v>
      </c>
      <c r="AD103" s="5">
        <v>1</v>
      </c>
      <c r="AF103" s="7">
        <v>8.9345436096191406</v>
      </c>
      <c r="AG103" s="6">
        <v>3</v>
      </c>
      <c r="AH103" s="2">
        <v>0</v>
      </c>
      <c r="AI103" s="2" t="s">
        <v>68</v>
      </c>
      <c r="AJ103" s="4">
        <v>0</v>
      </c>
      <c r="AK103" s="2">
        <v>0</v>
      </c>
      <c r="AL103" s="2">
        <v>0</v>
      </c>
      <c r="AM103" s="2" t="s">
        <v>64</v>
      </c>
      <c r="AN103" s="4">
        <v>0</v>
      </c>
      <c r="AO103" s="2">
        <v>0</v>
      </c>
      <c r="AP103" s="2">
        <v>0</v>
      </c>
      <c r="AQ103" s="2" t="s">
        <v>67</v>
      </c>
      <c r="AR103" s="4">
        <v>0</v>
      </c>
      <c r="AS103" s="2">
        <v>0</v>
      </c>
      <c r="AT103" s="2">
        <v>0</v>
      </c>
      <c r="AU103" s="2" t="s">
        <v>108</v>
      </c>
      <c r="AV103" s="4">
        <v>0</v>
      </c>
      <c r="AW103" s="2">
        <v>0</v>
      </c>
      <c r="AX103" s="2">
        <v>0</v>
      </c>
      <c r="AY103" s="2" t="s">
        <v>125</v>
      </c>
      <c r="AZ103" s="4">
        <v>0</v>
      </c>
      <c r="BA103" s="2">
        <v>0</v>
      </c>
      <c r="BB103" s="2">
        <v>0</v>
      </c>
      <c r="BC103" s="2" t="s">
        <v>109</v>
      </c>
      <c r="BD103" s="4">
        <v>2.8946759259259259E-2</v>
      </c>
      <c r="BE103" s="2">
        <v>2</v>
      </c>
      <c r="BF103" s="2">
        <v>1.781558059155941E-2</v>
      </c>
    </row>
    <row r="104" spans="8:58" x14ac:dyDescent="0.35">
      <c r="H104" t="s">
        <v>252</v>
      </c>
      <c r="J104" t="s">
        <v>114</v>
      </c>
      <c r="Q104" s="2">
        <v>0</v>
      </c>
      <c r="R104" s="2">
        <v>0</v>
      </c>
      <c r="S104" s="2">
        <v>0</v>
      </c>
      <c r="T104" s="4">
        <v>2.070300925925926E-3</v>
      </c>
      <c r="U104" s="3">
        <v>2.3361136913299561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2</v>
      </c>
      <c r="AB104" s="2">
        <v>0</v>
      </c>
      <c r="AC104" s="4">
        <v>3.8194444444444446E-4</v>
      </c>
      <c r="AD104" s="5">
        <v>2</v>
      </c>
      <c r="AF104" s="7">
        <v>0.11607499420642853</v>
      </c>
      <c r="AG104" s="6">
        <v>2</v>
      </c>
      <c r="AH104" s="2">
        <v>0</v>
      </c>
      <c r="AI104" s="2" t="s">
        <v>68</v>
      </c>
      <c r="AJ104" s="4">
        <v>0</v>
      </c>
      <c r="AK104" s="2">
        <v>0</v>
      </c>
      <c r="AL104" s="2">
        <v>0</v>
      </c>
      <c r="AM104" s="2" t="s">
        <v>64</v>
      </c>
      <c r="AN104" s="4">
        <v>0</v>
      </c>
      <c r="AO104" s="2">
        <v>0</v>
      </c>
      <c r="AP104" s="2">
        <v>0</v>
      </c>
      <c r="AQ104" s="2" t="s">
        <v>67</v>
      </c>
      <c r="AR104" s="4">
        <v>0</v>
      </c>
      <c r="AS104" s="2">
        <v>0</v>
      </c>
      <c r="AT104" s="2">
        <v>0</v>
      </c>
      <c r="AU104" s="2" t="s">
        <v>108</v>
      </c>
      <c r="AV104" s="4">
        <v>0</v>
      </c>
      <c r="AW104" s="2">
        <v>0</v>
      </c>
      <c r="AX104" s="2">
        <v>0</v>
      </c>
      <c r="AY104" s="2" t="s">
        <v>125</v>
      </c>
      <c r="AZ104" s="4">
        <v>0</v>
      </c>
      <c r="BA104" s="2">
        <v>0</v>
      </c>
      <c r="BB104" s="2">
        <v>0</v>
      </c>
      <c r="BC104" s="2" t="s">
        <v>109</v>
      </c>
      <c r="BD104" s="4">
        <v>0</v>
      </c>
      <c r="BE104" s="2">
        <v>0</v>
      </c>
      <c r="BF104" s="2">
        <v>0</v>
      </c>
    </row>
    <row r="105" spans="8:58" x14ac:dyDescent="0.35">
      <c r="H105" t="s">
        <v>253</v>
      </c>
      <c r="J105" t="s">
        <v>114</v>
      </c>
      <c r="Q105" s="2">
        <v>7</v>
      </c>
      <c r="R105" s="2">
        <v>2</v>
      </c>
      <c r="S105" s="2">
        <v>0</v>
      </c>
      <c r="T105" s="4">
        <v>0.27580495370370373</v>
      </c>
      <c r="U105" s="3">
        <v>33.242324829101563</v>
      </c>
      <c r="V105" s="2">
        <v>7</v>
      </c>
      <c r="W105" s="2">
        <v>6</v>
      </c>
      <c r="X105" s="2">
        <v>0</v>
      </c>
      <c r="Y105" s="2">
        <v>1</v>
      </c>
      <c r="Z105" s="2">
        <v>0</v>
      </c>
      <c r="AA105" s="2">
        <v>12</v>
      </c>
      <c r="AB105" s="2">
        <v>9</v>
      </c>
      <c r="AC105" s="4">
        <v>0.10479166666666667</v>
      </c>
      <c r="AD105" s="5">
        <v>1</v>
      </c>
      <c r="AF105" s="7">
        <v>220.04154968261719</v>
      </c>
      <c r="AG105" s="6">
        <v>26</v>
      </c>
      <c r="AH105" s="2">
        <v>0</v>
      </c>
      <c r="AI105" s="2" t="s">
        <v>68</v>
      </c>
      <c r="AJ105" s="4">
        <v>3.1250000000000001E-6</v>
      </c>
      <c r="AK105" s="2">
        <v>1</v>
      </c>
      <c r="AL105" s="2">
        <v>1.0011141421273351E-3</v>
      </c>
      <c r="AM105" s="2" t="s">
        <v>64</v>
      </c>
      <c r="AN105" s="4">
        <v>0</v>
      </c>
      <c r="AO105" s="2">
        <v>0</v>
      </c>
      <c r="AP105" s="2">
        <v>0</v>
      </c>
      <c r="AQ105" s="2" t="s">
        <v>67</v>
      </c>
      <c r="AR105" s="4">
        <v>0</v>
      </c>
      <c r="AS105" s="2">
        <v>0</v>
      </c>
      <c r="AT105" s="2">
        <v>0</v>
      </c>
      <c r="AU105" s="2" t="s">
        <v>108</v>
      </c>
      <c r="AV105" s="4">
        <v>1.6321597222222223E-2</v>
      </c>
      <c r="AW105" s="2">
        <v>32</v>
      </c>
      <c r="AX105" s="2">
        <v>24.255733489990234</v>
      </c>
      <c r="AY105" s="2" t="s">
        <v>125</v>
      </c>
      <c r="AZ105" s="4">
        <v>0</v>
      </c>
      <c r="BA105" s="2">
        <v>0</v>
      </c>
      <c r="BB105" s="2">
        <v>0</v>
      </c>
      <c r="BC105" s="2" t="s">
        <v>109</v>
      </c>
      <c r="BD105" s="4">
        <v>0.10254980324074074</v>
      </c>
      <c r="BE105" s="2">
        <v>10</v>
      </c>
      <c r="BF105" s="2">
        <v>1.0842110961675644E-2</v>
      </c>
    </row>
    <row r="106" spans="8:58" x14ac:dyDescent="0.35">
      <c r="H106" t="s">
        <v>254</v>
      </c>
      <c r="J106" t="s">
        <v>114</v>
      </c>
      <c r="Q106" s="2">
        <v>0</v>
      </c>
      <c r="R106" s="2">
        <v>0</v>
      </c>
      <c r="S106" s="2">
        <v>0</v>
      </c>
      <c r="T106" s="4">
        <v>5.7247916666666671E-3</v>
      </c>
      <c r="U106" s="3">
        <v>4.1011214256286621</v>
      </c>
      <c r="V106" s="2">
        <v>2</v>
      </c>
      <c r="W106" s="2">
        <v>0</v>
      </c>
      <c r="X106" s="2">
        <v>0</v>
      </c>
      <c r="Y106" s="2">
        <v>0</v>
      </c>
      <c r="Z106" s="2">
        <v>0</v>
      </c>
      <c r="AA106" s="2">
        <v>4</v>
      </c>
      <c r="AB106" s="2">
        <v>4</v>
      </c>
      <c r="AC106" s="4">
        <v>7.6655092592592594E-2</v>
      </c>
      <c r="AD106" s="5">
        <v>6</v>
      </c>
      <c r="AF106" s="7">
        <v>0.56347358226776123</v>
      </c>
      <c r="AG106" s="6">
        <v>6</v>
      </c>
      <c r="AH106" s="2">
        <v>0</v>
      </c>
      <c r="AI106" s="2" t="s">
        <v>68</v>
      </c>
      <c r="AJ106" s="4">
        <v>0</v>
      </c>
      <c r="AK106" s="2">
        <v>0</v>
      </c>
      <c r="AL106" s="2">
        <v>0</v>
      </c>
      <c r="AM106" s="2" t="s">
        <v>64</v>
      </c>
      <c r="AN106" s="4">
        <v>0</v>
      </c>
      <c r="AO106" s="2">
        <v>0</v>
      </c>
      <c r="AP106" s="2">
        <v>0</v>
      </c>
      <c r="AQ106" s="2" t="s">
        <v>67</v>
      </c>
      <c r="AR106" s="4">
        <v>0</v>
      </c>
      <c r="AS106" s="2">
        <v>0</v>
      </c>
      <c r="AT106" s="2">
        <v>0</v>
      </c>
      <c r="AU106" s="2" t="s">
        <v>108</v>
      </c>
      <c r="AV106" s="4">
        <v>0</v>
      </c>
      <c r="AW106" s="2">
        <v>0</v>
      </c>
      <c r="AX106" s="2">
        <v>0</v>
      </c>
      <c r="AY106" s="2" t="s">
        <v>125</v>
      </c>
      <c r="AZ106" s="4">
        <v>0</v>
      </c>
      <c r="BA106" s="2">
        <v>0</v>
      </c>
      <c r="BB106" s="2">
        <v>0</v>
      </c>
      <c r="BC106" s="2" t="s">
        <v>109</v>
      </c>
      <c r="BD106" s="4">
        <v>7.4352592592592595E-2</v>
      </c>
      <c r="BE106" s="2">
        <v>4</v>
      </c>
      <c r="BF106" s="2">
        <v>6.7143306136131287E-2</v>
      </c>
    </row>
    <row r="107" spans="8:58" x14ac:dyDescent="0.35">
      <c r="H107" t="s">
        <v>255</v>
      </c>
      <c r="J107" t="s">
        <v>114</v>
      </c>
      <c r="Q107" s="2">
        <v>0</v>
      </c>
      <c r="R107" s="2">
        <v>0</v>
      </c>
      <c r="S107" s="2">
        <v>0</v>
      </c>
      <c r="T107" s="4">
        <v>2.2800925925925927E-3</v>
      </c>
      <c r="U107" s="3">
        <v>4.0514916181564331E-2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1</v>
      </c>
      <c r="AB107" s="2">
        <v>1</v>
      </c>
      <c r="AC107" s="4">
        <v>0.1489351851851852</v>
      </c>
      <c r="AD107" s="5">
        <v>0</v>
      </c>
      <c r="AF107" s="7">
        <v>2.217066241428256E-3</v>
      </c>
      <c r="AG107" s="6">
        <v>1</v>
      </c>
      <c r="AH107" s="2">
        <v>0</v>
      </c>
      <c r="AI107" s="2" t="s">
        <v>68</v>
      </c>
      <c r="AJ107" s="4">
        <v>0</v>
      </c>
      <c r="AK107" s="2">
        <v>0</v>
      </c>
      <c r="AL107" s="2">
        <v>0</v>
      </c>
      <c r="AM107" s="2" t="s">
        <v>64</v>
      </c>
      <c r="AN107" s="4">
        <v>0</v>
      </c>
      <c r="AO107" s="2">
        <v>0</v>
      </c>
      <c r="AP107" s="2">
        <v>0</v>
      </c>
      <c r="AQ107" s="2" t="s">
        <v>67</v>
      </c>
      <c r="AR107" s="4">
        <v>0</v>
      </c>
      <c r="AS107" s="2">
        <v>0</v>
      </c>
      <c r="AT107" s="2">
        <v>0</v>
      </c>
      <c r="AU107" s="2" t="s">
        <v>108</v>
      </c>
      <c r="AV107" s="4">
        <v>0</v>
      </c>
      <c r="AW107" s="2">
        <v>0</v>
      </c>
      <c r="AX107" s="2">
        <v>0</v>
      </c>
      <c r="AY107" s="2" t="s">
        <v>125</v>
      </c>
      <c r="AZ107" s="4">
        <v>0</v>
      </c>
      <c r="BA107" s="2">
        <v>0</v>
      </c>
      <c r="BB107" s="2">
        <v>0</v>
      </c>
      <c r="BC107" s="2" t="s">
        <v>109</v>
      </c>
      <c r="BD107" s="4">
        <v>0.14262518518518519</v>
      </c>
      <c r="BE107" s="2">
        <v>8</v>
      </c>
      <c r="BF107" s="2">
        <v>0.28520265221595764</v>
      </c>
    </row>
    <row r="108" spans="8:58" x14ac:dyDescent="0.35">
      <c r="H108" t="s">
        <v>256</v>
      </c>
      <c r="J108" t="s">
        <v>114</v>
      </c>
      <c r="Q108" s="2">
        <v>0</v>
      </c>
      <c r="R108" s="2">
        <v>0</v>
      </c>
      <c r="S108" s="2">
        <v>0</v>
      </c>
      <c r="T108" s="4">
        <v>1.6582731481481483E-2</v>
      </c>
      <c r="U108" s="3">
        <v>19.459365844726563</v>
      </c>
      <c r="V108" s="2">
        <v>2</v>
      </c>
      <c r="W108" s="2">
        <v>0</v>
      </c>
      <c r="X108" s="2">
        <v>0</v>
      </c>
      <c r="Y108" s="2">
        <v>0</v>
      </c>
      <c r="Z108" s="2">
        <v>1</v>
      </c>
      <c r="AA108" s="2">
        <v>1</v>
      </c>
      <c r="AB108" s="2">
        <v>0</v>
      </c>
      <c r="AC108" s="4">
        <v>2.3148148148148149E-4</v>
      </c>
      <c r="AD108" s="5">
        <v>0</v>
      </c>
      <c r="AF108" s="7">
        <v>7.7445464134216309</v>
      </c>
      <c r="AG108" s="6">
        <v>4</v>
      </c>
      <c r="AH108" s="2">
        <v>0</v>
      </c>
      <c r="AI108" s="2" t="s">
        <v>68</v>
      </c>
      <c r="AJ108" s="4">
        <v>0</v>
      </c>
      <c r="AK108" s="2">
        <v>0</v>
      </c>
      <c r="AL108" s="2">
        <v>0</v>
      </c>
      <c r="AM108" s="2" t="s">
        <v>64</v>
      </c>
      <c r="AN108" s="4">
        <v>0</v>
      </c>
      <c r="AO108" s="2">
        <v>0</v>
      </c>
      <c r="AP108" s="2">
        <v>0</v>
      </c>
      <c r="AQ108" s="2" t="s">
        <v>67</v>
      </c>
      <c r="AR108" s="4">
        <v>0</v>
      </c>
      <c r="AS108" s="2">
        <v>0</v>
      </c>
      <c r="AT108" s="2">
        <v>0</v>
      </c>
      <c r="AU108" s="2" t="s">
        <v>108</v>
      </c>
      <c r="AV108" s="4">
        <v>0</v>
      </c>
      <c r="AW108" s="2">
        <v>0</v>
      </c>
      <c r="AX108" s="2">
        <v>0</v>
      </c>
      <c r="AY108" s="2" t="s">
        <v>125</v>
      </c>
      <c r="AZ108" s="4">
        <v>0</v>
      </c>
      <c r="BA108" s="2">
        <v>0</v>
      </c>
      <c r="BB108" s="2">
        <v>0</v>
      </c>
      <c r="BC108" s="2" t="s">
        <v>109</v>
      </c>
      <c r="BD108" s="4">
        <v>0</v>
      </c>
      <c r="BE108" s="2">
        <v>0</v>
      </c>
      <c r="BF108" s="2">
        <v>0</v>
      </c>
    </row>
    <row r="109" spans="8:58" x14ac:dyDescent="0.35">
      <c r="H109" t="s">
        <v>257</v>
      </c>
      <c r="J109" t="s">
        <v>114</v>
      </c>
      <c r="Q109" s="2">
        <v>0</v>
      </c>
      <c r="R109" s="2">
        <v>0</v>
      </c>
      <c r="S109" s="2">
        <v>0</v>
      </c>
      <c r="T109" s="4">
        <v>7.891629629629629E-2</v>
      </c>
      <c r="U109" s="3">
        <v>7.5096898078918457</v>
      </c>
      <c r="V109" s="2">
        <v>9</v>
      </c>
      <c r="W109" s="2">
        <v>3</v>
      </c>
      <c r="X109" s="2">
        <v>1</v>
      </c>
      <c r="Y109" s="2">
        <v>1</v>
      </c>
      <c r="Z109" s="2">
        <v>0</v>
      </c>
      <c r="AA109" s="2">
        <v>4</v>
      </c>
      <c r="AB109" s="2">
        <v>11</v>
      </c>
      <c r="AC109" s="4">
        <v>0.28349537037037037</v>
      </c>
      <c r="AD109" s="5">
        <v>17</v>
      </c>
      <c r="AF109" s="7">
        <v>14.223285675048828</v>
      </c>
      <c r="AG109" s="6">
        <v>18</v>
      </c>
      <c r="AH109" s="2">
        <v>0</v>
      </c>
      <c r="AI109" s="2" t="s">
        <v>68</v>
      </c>
      <c r="AJ109" s="4">
        <v>0</v>
      </c>
      <c r="AK109" s="2">
        <v>0</v>
      </c>
      <c r="AL109" s="2">
        <v>0</v>
      </c>
      <c r="AM109" s="2" t="s">
        <v>64</v>
      </c>
      <c r="AN109" s="4">
        <v>0</v>
      </c>
      <c r="AO109" s="2">
        <v>0</v>
      </c>
      <c r="AP109" s="2">
        <v>0</v>
      </c>
      <c r="AQ109" s="2" t="s">
        <v>67</v>
      </c>
      <c r="AR109" s="4">
        <v>0</v>
      </c>
      <c r="AS109" s="2">
        <v>0</v>
      </c>
      <c r="AT109" s="2">
        <v>0</v>
      </c>
      <c r="AU109" s="2" t="s">
        <v>108</v>
      </c>
      <c r="AV109" s="4">
        <v>0</v>
      </c>
      <c r="AW109" s="2">
        <v>0</v>
      </c>
      <c r="AX109" s="2">
        <v>0</v>
      </c>
      <c r="AY109" s="2" t="s">
        <v>125</v>
      </c>
      <c r="AZ109" s="4">
        <v>0</v>
      </c>
      <c r="BA109" s="2">
        <v>0</v>
      </c>
      <c r="BB109" s="2">
        <v>0</v>
      </c>
      <c r="BC109" s="2" t="s">
        <v>109</v>
      </c>
      <c r="BD109" s="4">
        <v>0.27494145833333333</v>
      </c>
      <c r="BE109" s="2">
        <v>22</v>
      </c>
      <c r="BF109" s="2">
        <v>9.5607638359069824E-2</v>
      </c>
    </row>
    <row r="110" spans="8:58" x14ac:dyDescent="0.35">
      <c r="H110" t="s">
        <v>258</v>
      </c>
      <c r="J110" t="s">
        <v>114</v>
      </c>
      <c r="Q110" s="2">
        <v>0</v>
      </c>
      <c r="R110" s="2">
        <v>0</v>
      </c>
      <c r="S110" s="2">
        <v>0</v>
      </c>
      <c r="T110" s="4">
        <v>6.5733449074074071E-3</v>
      </c>
      <c r="U110" s="3">
        <v>6.5258002281188965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1</v>
      </c>
      <c r="AB110" s="2">
        <v>0</v>
      </c>
      <c r="AC110" s="4">
        <v>8.564814814814815E-4</v>
      </c>
      <c r="AD110" s="5">
        <v>0</v>
      </c>
      <c r="AF110" s="7">
        <v>1.0295120477676392</v>
      </c>
      <c r="AG110" s="6">
        <v>1</v>
      </c>
      <c r="AH110" s="2">
        <v>0</v>
      </c>
      <c r="AI110" s="2" t="s">
        <v>68</v>
      </c>
      <c r="AJ110" s="4">
        <v>0</v>
      </c>
      <c r="AK110" s="2">
        <v>0</v>
      </c>
      <c r="AL110" s="2">
        <v>0</v>
      </c>
      <c r="AM110" s="2" t="s">
        <v>64</v>
      </c>
      <c r="AN110" s="4">
        <v>0</v>
      </c>
      <c r="AO110" s="2">
        <v>0</v>
      </c>
      <c r="AP110" s="2">
        <v>0</v>
      </c>
      <c r="AQ110" s="2" t="s">
        <v>67</v>
      </c>
      <c r="AR110" s="4">
        <v>0</v>
      </c>
      <c r="AS110" s="2">
        <v>0</v>
      </c>
      <c r="AT110" s="2">
        <v>0</v>
      </c>
      <c r="AU110" s="2" t="s">
        <v>108</v>
      </c>
      <c r="AV110" s="4">
        <v>0</v>
      </c>
      <c r="AW110" s="2">
        <v>0</v>
      </c>
      <c r="AX110" s="2">
        <v>0</v>
      </c>
      <c r="AY110" s="2" t="s">
        <v>125</v>
      </c>
      <c r="AZ110" s="4">
        <v>0</v>
      </c>
      <c r="BA110" s="2">
        <v>0</v>
      </c>
      <c r="BB110" s="2">
        <v>0</v>
      </c>
      <c r="BC110" s="2" t="s">
        <v>109</v>
      </c>
      <c r="BD110" s="4">
        <v>0</v>
      </c>
      <c r="BE110" s="2">
        <v>0</v>
      </c>
      <c r="BF110" s="2">
        <v>0</v>
      </c>
    </row>
    <row r="111" spans="8:58" x14ac:dyDescent="0.35">
      <c r="H111" t="s">
        <v>259</v>
      </c>
      <c r="J111" t="s">
        <v>114</v>
      </c>
      <c r="Q111" s="2">
        <v>0</v>
      </c>
      <c r="R111" s="2">
        <v>0</v>
      </c>
      <c r="S111" s="2">
        <v>0</v>
      </c>
      <c r="T111" s="4">
        <v>1.511355324074074E-2</v>
      </c>
      <c r="U111" s="3">
        <v>6.5736513137817383</v>
      </c>
      <c r="V111" s="2">
        <v>0</v>
      </c>
      <c r="W111" s="2">
        <v>0</v>
      </c>
      <c r="X111" s="2">
        <v>1</v>
      </c>
      <c r="Y111" s="2">
        <v>0</v>
      </c>
      <c r="Z111" s="2">
        <v>0</v>
      </c>
      <c r="AA111" s="2">
        <v>3</v>
      </c>
      <c r="AB111" s="2">
        <v>0</v>
      </c>
      <c r="AC111" s="4">
        <v>6.5972222222222224E-4</v>
      </c>
      <c r="AD111" s="5">
        <v>4</v>
      </c>
      <c r="AF111" s="7">
        <v>2.3844296932220459</v>
      </c>
      <c r="AG111" s="6">
        <v>4</v>
      </c>
      <c r="AH111" s="2">
        <v>0</v>
      </c>
      <c r="AI111" s="2" t="s">
        <v>68</v>
      </c>
      <c r="AJ111" s="4">
        <v>0</v>
      </c>
      <c r="AK111" s="2">
        <v>0</v>
      </c>
      <c r="AL111" s="2">
        <v>0</v>
      </c>
      <c r="AM111" s="2" t="s">
        <v>64</v>
      </c>
      <c r="AN111" s="4">
        <v>0</v>
      </c>
      <c r="AO111" s="2">
        <v>0</v>
      </c>
      <c r="AP111" s="2">
        <v>0</v>
      </c>
      <c r="AQ111" s="2" t="s">
        <v>67</v>
      </c>
      <c r="AR111" s="4">
        <v>0</v>
      </c>
      <c r="AS111" s="2">
        <v>0</v>
      </c>
      <c r="AT111" s="2">
        <v>0</v>
      </c>
      <c r="AU111" s="2" t="s">
        <v>108</v>
      </c>
      <c r="AV111" s="4">
        <v>0</v>
      </c>
      <c r="AW111" s="2">
        <v>0</v>
      </c>
      <c r="AX111" s="2">
        <v>0</v>
      </c>
      <c r="AY111" s="2" t="s">
        <v>125</v>
      </c>
      <c r="AZ111" s="4">
        <v>1.1017361111111111E-3</v>
      </c>
      <c r="BA111" s="2">
        <v>1</v>
      </c>
      <c r="BB111" s="2">
        <v>0.22140564024448395</v>
      </c>
      <c r="BC111" s="2" t="s">
        <v>109</v>
      </c>
      <c r="BD111" s="4">
        <v>0</v>
      </c>
      <c r="BE111" s="2">
        <v>0</v>
      </c>
      <c r="BF111" s="2">
        <v>0</v>
      </c>
    </row>
    <row r="112" spans="8:58" x14ac:dyDescent="0.35">
      <c r="H112" t="s">
        <v>260</v>
      </c>
      <c r="J112" t="s">
        <v>114</v>
      </c>
      <c r="Q112" s="2">
        <v>0</v>
      </c>
      <c r="R112" s="2">
        <v>0</v>
      </c>
      <c r="S112" s="2">
        <v>0</v>
      </c>
      <c r="T112" s="4">
        <v>7.6728819444444448E-3</v>
      </c>
      <c r="U112" s="3">
        <v>14.419322967529297</v>
      </c>
      <c r="V112" s="2">
        <v>1</v>
      </c>
      <c r="W112" s="2">
        <v>0</v>
      </c>
      <c r="X112" s="2">
        <v>0</v>
      </c>
      <c r="Y112" s="2">
        <v>0</v>
      </c>
      <c r="Z112" s="2">
        <v>0</v>
      </c>
      <c r="AA112" s="2">
        <v>1</v>
      </c>
      <c r="AB112" s="2">
        <v>0</v>
      </c>
      <c r="AC112" s="4">
        <v>3.449074074074074E-3</v>
      </c>
      <c r="AD112" s="5">
        <v>0</v>
      </c>
      <c r="AF112" s="7">
        <v>2.6553061008453369</v>
      </c>
      <c r="AG112" s="6">
        <v>2</v>
      </c>
      <c r="AH112" s="2">
        <v>0</v>
      </c>
      <c r="AI112" s="2" t="s">
        <v>68</v>
      </c>
      <c r="AJ112" s="4">
        <v>0</v>
      </c>
      <c r="AK112" s="2">
        <v>0</v>
      </c>
      <c r="AL112" s="2">
        <v>0</v>
      </c>
      <c r="AM112" s="2" t="s">
        <v>64</v>
      </c>
      <c r="AN112" s="4">
        <v>0</v>
      </c>
      <c r="AO112" s="2">
        <v>0</v>
      </c>
      <c r="AP112" s="2">
        <v>0</v>
      </c>
      <c r="AQ112" s="2" t="s">
        <v>67</v>
      </c>
      <c r="AR112" s="4">
        <v>0</v>
      </c>
      <c r="AS112" s="2">
        <v>0</v>
      </c>
      <c r="AT112" s="2">
        <v>0</v>
      </c>
      <c r="AU112" s="2" t="s">
        <v>108</v>
      </c>
      <c r="AV112" s="4">
        <v>0</v>
      </c>
      <c r="AW112" s="2">
        <v>0</v>
      </c>
      <c r="AX112" s="2">
        <v>0</v>
      </c>
      <c r="AY112" s="2" t="s">
        <v>125</v>
      </c>
      <c r="AZ112" s="4">
        <v>0</v>
      </c>
      <c r="BA112" s="2">
        <v>0</v>
      </c>
      <c r="BB112" s="2">
        <v>0</v>
      </c>
      <c r="BC112" s="2" t="s">
        <v>109</v>
      </c>
      <c r="BD112" s="4">
        <v>0</v>
      </c>
      <c r="BE112" s="2">
        <v>0</v>
      </c>
      <c r="BF112" s="2">
        <v>0</v>
      </c>
    </row>
    <row r="113" spans="8:58" x14ac:dyDescent="0.35">
      <c r="H113" t="s">
        <v>261</v>
      </c>
      <c r="J113" t="s">
        <v>114</v>
      </c>
      <c r="Q113" s="2">
        <v>0</v>
      </c>
      <c r="R113" s="2">
        <v>0</v>
      </c>
      <c r="S113" s="2">
        <v>0</v>
      </c>
      <c r="T113" s="4">
        <v>3.1664479166666669E-2</v>
      </c>
      <c r="U113" s="3">
        <v>14.014426231384277</v>
      </c>
      <c r="V113" s="2">
        <v>2</v>
      </c>
      <c r="W113" s="2">
        <v>0</v>
      </c>
      <c r="X113" s="2">
        <v>0</v>
      </c>
      <c r="Y113" s="2">
        <v>0</v>
      </c>
      <c r="Z113" s="2">
        <v>0</v>
      </c>
      <c r="AA113" s="2">
        <v>3</v>
      </c>
      <c r="AB113" s="2">
        <v>2</v>
      </c>
      <c r="AC113" s="4">
        <v>1.4837962962962963E-2</v>
      </c>
      <c r="AD113" s="5">
        <v>0</v>
      </c>
      <c r="AF113" s="7">
        <v>10.650228500366211</v>
      </c>
      <c r="AG113" s="6">
        <v>5</v>
      </c>
      <c r="AH113" s="2">
        <v>0</v>
      </c>
      <c r="AI113" s="2" t="s">
        <v>68</v>
      </c>
      <c r="AJ113" s="4">
        <v>0</v>
      </c>
      <c r="AK113" s="2">
        <v>0</v>
      </c>
      <c r="AL113" s="2">
        <v>0</v>
      </c>
      <c r="AM113" s="2" t="s">
        <v>64</v>
      </c>
      <c r="AN113" s="4">
        <v>0</v>
      </c>
      <c r="AO113" s="2">
        <v>0</v>
      </c>
      <c r="AP113" s="2">
        <v>0</v>
      </c>
      <c r="AQ113" s="2" t="s">
        <v>67</v>
      </c>
      <c r="AR113" s="4">
        <v>0</v>
      </c>
      <c r="AS113" s="2">
        <v>0</v>
      </c>
      <c r="AT113" s="2">
        <v>0</v>
      </c>
      <c r="AU113" s="2" t="s">
        <v>108</v>
      </c>
      <c r="AV113" s="4">
        <v>0</v>
      </c>
      <c r="AW113" s="2">
        <v>0</v>
      </c>
      <c r="AX113" s="2">
        <v>0</v>
      </c>
      <c r="AY113" s="2" t="s">
        <v>125</v>
      </c>
      <c r="AZ113" s="4">
        <v>0</v>
      </c>
      <c r="BA113" s="2">
        <v>0</v>
      </c>
      <c r="BB113" s="2">
        <v>0</v>
      </c>
      <c r="BC113" s="2" t="s">
        <v>109</v>
      </c>
      <c r="BD113" s="4">
        <v>1.4042824074074074E-2</v>
      </c>
      <c r="BE113" s="2">
        <v>2</v>
      </c>
      <c r="BF113" s="2">
        <v>4.0346658788621426E-3</v>
      </c>
    </row>
    <row r="114" spans="8:58" x14ac:dyDescent="0.35">
      <c r="H114" t="s">
        <v>262</v>
      </c>
      <c r="J114" t="s">
        <v>114</v>
      </c>
      <c r="Q114" s="2">
        <v>2</v>
      </c>
      <c r="R114" s="2">
        <v>0</v>
      </c>
      <c r="S114" s="2">
        <v>0</v>
      </c>
      <c r="T114" s="4">
        <v>0.15269017361111112</v>
      </c>
      <c r="U114" s="3">
        <v>39.409637451171875</v>
      </c>
      <c r="V114" s="2">
        <v>3</v>
      </c>
      <c r="W114" s="2">
        <v>1</v>
      </c>
      <c r="X114" s="2">
        <v>0</v>
      </c>
      <c r="Y114" s="2">
        <v>1</v>
      </c>
      <c r="Z114" s="2">
        <v>0</v>
      </c>
      <c r="AA114" s="2">
        <v>5</v>
      </c>
      <c r="AB114" s="2">
        <v>2</v>
      </c>
      <c r="AC114" s="4">
        <v>5.5763888888888891E-2</v>
      </c>
      <c r="AD114" s="5">
        <v>0</v>
      </c>
      <c r="AF114" s="7">
        <v>144.41914367675781</v>
      </c>
      <c r="AG114" s="6">
        <v>10</v>
      </c>
      <c r="AH114" s="2">
        <v>0</v>
      </c>
      <c r="AI114" s="2" t="s">
        <v>68</v>
      </c>
      <c r="AJ114" s="4">
        <v>0</v>
      </c>
      <c r="AK114" s="2">
        <v>0</v>
      </c>
      <c r="AL114" s="2">
        <v>0</v>
      </c>
      <c r="AM114" s="2" t="s">
        <v>64</v>
      </c>
      <c r="AN114" s="4">
        <v>0</v>
      </c>
      <c r="AO114" s="2">
        <v>0</v>
      </c>
      <c r="AP114" s="2">
        <v>0</v>
      </c>
      <c r="AQ114" s="2" t="s">
        <v>67</v>
      </c>
      <c r="AR114" s="4">
        <v>0</v>
      </c>
      <c r="AS114" s="2">
        <v>0</v>
      </c>
      <c r="AT114" s="2">
        <v>0</v>
      </c>
      <c r="AU114" s="2" t="s">
        <v>108</v>
      </c>
      <c r="AV114" s="4">
        <v>1.7018587962962965E-2</v>
      </c>
      <c r="AW114" s="2">
        <v>34</v>
      </c>
      <c r="AX114" s="2">
        <v>24.619649887084961</v>
      </c>
      <c r="AY114" s="2" t="s">
        <v>125</v>
      </c>
      <c r="AZ114" s="4">
        <v>0</v>
      </c>
      <c r="BA114" s="2">
        <v>0</v>
      </c>
      <c r="BB114" s="2">
        <v>0</v>
      </c>
      <c r="BC114" s="2" t="s">
        <v>109</v>
      </c>
      <c r="BD114" s="4">
        <v>5.6126157407407409E-2</v>
      </c>
      <c r="BE114" s="2">
        <v>2</v>
      </c>
      <c r="BF114" s="2">
        <v>1.9713094457983971E-2</v>
      </c>
    </row>
    <row r="115" spans="8:58" x14ac:dyDescent="0.35">
      <c r="H115" t="s">
        <v>263</v>
      </c>
      <c r="J115" t="s">
        <v>114</v>
      </c>
      <c r="Q115" s="2">
        <v>0</v>
      </c>
      <c r="R115" s="2">
        <v>0</v>
      </c>
      <c r="S115" s="2">
        <v>0</v>
      </c>
      <c r="T115" s="4">
        <v>1.273074074074074E-2</v>
      </c>
      <c r="U115" s="3">
        <v>19.502401351928711</v>
      </c>
      <c r="V115" s="2">
        <v>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4">
        <v>0</v>
      </c>
      <c r="AD115" s="5">
        <v>0</v>
      </c>
      <c r="AF115" s="7">
        <v>5.9587259292602539</v>
      </c>
      <c r="AG115" s="6">
        <v>1</v>
      </c>
      <c r="AH115" s="2">
        <v>0</v>
      </c>
      <c r="AI115" s="2" t="s">
        <v>68</v>
      </c>
      <c r="AJ115" s="4">
        <v>0</v>
      </c>
      <c r="AK115" s="2">
        <v>0</v>
      </c>
      <c r="AL115" s="2">
        <v>0</v>
      </c>
      <c r="AM115" s="2" t="s">
        <v>64</v>
      </c>
      <c r="AN115" s="4">
        <v>0</v>
      </c>
      <c r="AO115" s="2">
        <v>0</v>
      </c>
      <c r="AP115" s="2">
        <v>0</v>
      </c>
      <c r="AQ115" s="2" t="s">
        <v>67</v>
      </c>
      <c r="AR115" s="4">
        <v>0</v>
      </c>
      <c r="AS115" s="2">
        <v>0</v>
      </c>
      <c r="AT115" s="2">
        <v>0</v>
      </c>
      <c r="AU115" s="2" t="s">
        <v>108</v>
      </c>
      <c r="AV115" s="4">
        <v>0</v>
      </c>
      <c r="AW115" s="2">
        <v>0</v>
      </c>
      <c r="AX115" s="2">
        <v>0</v>
      </c>
      <c r="AY115" s="2" t="s">
        <v>125</v>
      </c>
      <c r="AZ115" s="4">
        <v>0</v>
      </c>
      <c r="BA115" s="2">
        <v>0</v>
      </c>
      <c r="BB115" s="2">
        <v>0</v>
      </c>
      <c r="BC115" s="2" t="s">
        <v>109</v>
      </c>
      <c r="BD115" s="4">
        <v>0</v>
      </c>
      <c r="BE115" s="2">
        <v>0</v>
      </c>
      <c r="BF115" s="2">
        <v>0</v>
      </c>
    </row>
    <row r="116" spans="8:58" x14ac:dyDescent="0.35">
      <c r="H116" t="s">
        <v>264</v>
      </c>
      <c r="J116" t="s">
        <v>114</v>
      </c>
      <c r="Q116" s="2">
        <v>0</v>
      </c>
      <c r="R116" s="2">
        <v>0</v>
      </c>
      <c r="S116" s="2">
        <v>0</v>
      </c>
      <c r="T116" s="4">
        <v>3.8388275462962966E-2</v>
      </c>
      <c r="U116" s="3">
        <v>16.898838043212891</v>
      </c>
      <c r="V116" s="2">
        <v>1</v>
      </c>
      <c r="W116" s="2">
        <v>0</v>
      </c>
      <c r="X116" s="2">
        <v>0</v>
      </c>
      <c r="Y116" s="2">
        <v>1</v>
      </c>
      <c r="Z116" s="2">
        <v>0</v>
      </c>
      <c r="AA116" s="2">
        <v>2</v>
      </c>
      <c r="AB116" s="2">
        <v>3</v>
      </c>
      <c r="AC116" s="4">
        <v>3.4699074074074077E-2</v>
      </c>
      <c r="AD116" s="5">
        <v>0</v>
      </c>
      <c r="AF116" s="7">
        <v>15.5692138671875</v>
      </c>
      <c r="AG116" s="6">
        <v>4</v>
      </c>
      <c r="AH116" s="2">
        <v>0</v>
      </c>
      <c r="AI116" s="2" t="s">
        <v>68</v>
      </c>
      <c r="AJ116" s="4">
        <v>0</v>
      </c>
      <c r="AK116" s="2">
        <v>0</v>
      </c>
      <c r="AL116" s="2">
        <v>0</v>
      </c>
      <c r="AM116" s="2" t="s">
        <v>64</v>
      </c>
      <c r="AN116" s="4">
        <v>0</v>
      </c>
      <c r="AO116" s="2">
        <v>0</v>
      </c>
      <c r="AP116" s="2">
        <v>0</v>
      </c>
      <c r="AQ116" s="2" t="s">
        <v>67</v>
      </c>
      <c r="AR116" s="4">
        <v>0</v>
      </c>
      <c r="AS116" s="2">
        <v>0</v>
      </c>
      <c r="AT116" s="2">
        <v>0</v>
      </c>
      <c r="AU116" s="2" t="s">
        <v>108</v>
      </c>
      <c r="AV116" s="4">
        <v>2.3333333333333333E-4</v>
      </c>
      <c r="AW116" s="2">
        <v>1</v>
      </c>
      <c r="AX116" s="2">
        <v>0.16833031177520752</v>
      </c>
      <c r="AY116" s="2" t="s">
        <v>125</v>
      </c>
      <c r="AZ116" s="4">
        <v>0</v>
      </c>
      <c r="BA116" s="2">
        <v>0</v>
      </c>
      <c r="BB116" s="2">
        <v>0</v>
      </c>
      <c r="BC116" s="2" t="s">
        <v>109</v>
      </c>
      <c r="BD116" s="4">
        <v>3.4591770833333334E-2</v>
      </c>
      <c r="BE116" s="2">
        <v>3</v>
      </c>
      <c r="BF116" s="2">
        <v>1.7852416262030602E-2</v>
      </c>
    </row>
    <row r="117" spans="8:58" x14ac:dyDescent="0.35">
      <c r="H117" t="s">
        <v>265</v>
      </c>
      <c r="J117" t="s">
        <v>114</v>
      </c>
      <c r="Q117" s="2">
        <v>0</v>
      </c>
      <c r="R117" s="2">
        <v>0</v>
      </c>
      <c r="S117" s="2">
        <v>0</v>
      </c>
      <c r="T117" s="4">
        <v>3.6111111111111109E-3</v>
      </c>
      <c r="U117" s="3">
        <v>5.5824527740478516</v>
      </c>
      <c r="V117" s="2">
        <v>1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4">
        <v>0</v>
      </c>
      <c r="AD117" s="5">
        <v>0</v>
      </c>
      <c r="AF117" s="7">
        <v>0.48381257057189941</v>
      </c>
      <c r="AG117" s="6">
        <v>1</v>
      </c>
      <c r="AH117" s="2">
        <v>0</v>
      </c>
      <c r="AI117" s="2" t="s">
        <v>68</v>
      </c>
      <c r="AJ117" s="4">
        <v>0</v>
      </c>
      <c r="AK117" s="2">
        <v>0</v>
      </c>
      <c r="AL117" s="2">
        <v>0</v>
      </c>
      <c r="AM117" s="2" t="s">
        <v>64</v>
      </c>
      <c r="AN117" s="4">
        <v>0</v>
      </c>
      <c r="AO117" s="2">
        <v>0</v>
      </c>
      <c r="AP117" s="2">
        <v>0</v>
      </c>
      <c r="AQ117" s="2" t="s">
        <v>67</v>
      </c>
      <c r="AR117" s="4">
        <v>0</v>
      </c>
      <c r="AS117" s="2">
        <v>0</v>
      </c>
      <c r="AT117" s="2">
        <v>0</v>
      </c>
      <c r="AU117" s="2" t="s">
        <v>108</v>
      </c>
      <c r="AV117" s="4">
        <v>0</v>
      </c>
      <c r="AW117" s="2">
        <v>0</v>
      </c>
      <c r="AX117" s="2">
        <v>0</v>
      </c>
      <c r="AY117" s="2" t="s">
        <v>125</v>
      </c>
      <c r="AZ117" s="4">
        <v>0</v>
      </c>
      <c r="BA117" s="2">
        <v>0</v>
      </c>
      <c r="BB117" s="2">
        <v>0</v>
      </c>
      <c r="BC117" s="2" t="s">
        <v>109</v>
      </c>
      <c r="BD117" s="4">
        <v>1.1377314814814814E-2</v>
      </c>
      <c r="BE117" s="2">
        <v>1</v>
      </c>
      <c r="BF117" s="2">
        <v>2.8472710400819778E-3</v>
      </c>
    </row>
    <row r="118" spans="8:58" x14ac:dyDescent="0.35">
      <c r="H118" t="s">
        <v>266</v>
      </c>
      <c r="J118" t="s">
        <v>110</v>
      </c>
      <c r="Q118" s="2">
        <v>12</v>
      </c>
      <c r="R118" s="2">
        <v>4</v>
      </c>
      <c r="S118" s="2">
        <v>0</v>
      </c>
      <c r="T118" s="4">
        <v>0.23991386574074075</v>
      </c>
      <c r="U118" s="3">
        <v>51.484344482421875</v>
      </c>
      <c r="V118" s="2">
        <v>5</v>
      </c>
      <c r="W118" s="2">
        <v>0</v>
      </c>
      <c r="X118" s="2">
        <v>0</v>
      </c>
      <c r="Y118" s="2">
        <v>0</v>
      </c>
      <c r="Z118" s="2">
        <v>0</v>
      </c>
      <c r="AA118" s="2">
        <v>3</v>
      </c>
      <c r="AB118" s="2">
        <v>3</v>
      </c>
      <c r="AC118" s="4">
        <v>2.1990740740740741E-2</v>
      </c>
      <c r="AD118" s="5">
        <v>0</v>
      </c>
      <c r="AF118" s="7">
        <v>296.44338989257813</v>
      </c>
      <c r="AG118" s="6">
        <v>8</v>
      </c>
      <c r="AH118" s="2">
        <v>0</v>
      </c>
      <c r="AI118" s="2" t="s">
        <v>68</v>
      </c>
      <c r="AJ118" s="4">
        <v>0</v>
      </c>
      <c r="AK118" s="2">
        <v>0</v>
      </c>
      <c r="AL118" s="2">
        <v>0</v>
      </c>
      <c r="AM118" s="2" t="s">
        <v>64</v>
      </c>
      <c r="AN118" s="4">
        <v>8.923611111111111E-6</v>
      </c>
      <c r="AO118" s="2">
        <v>2</v>
      </c>
      <c r="AP118" s="2">
        <v>8.8850846514105797E-3</v>
      </c>
      <c r="AQ118" s="2" t="s">
        <v>67</v>
      </c>
      <c r="AR118" s="4">
        <v>0</v>
      </c>
      <c r="AS118" s="2">
        <v>0</v>
      </c>
      <c r="AT118" s="2">
        <v>0</v>
      </c>
      <c r="AU118" s="2" t="s">
        <v>108</v>
      </c>
      <c r="AV118" s="4">
        <v>8.0953009259259259E-3</v>
      </c>
      <c r="AW118" s="2">
        <v>15</v>
      </c>
      <c r="AX118" s="2">
        <v>13.18980598449707</v>
      </c>
      <c r="AY118" s="2" t="s">
        <v>125</v>
      </c>
      <c r="AZ118" s="4">
        <v>0</v>
      </c>
      <c r="BA118" s="2">
        <v>0</v>
      </c>
      <c r="BB118" s="2">
        <v>0</v>
      </c>
      <c r="BC118" s="2" t="s">
        <v>109</v>
      </c>
      <c r="BD118" s="4">
        <v>2.129212962962963E-2</v>
      </c>
      <c r="BE118" s="2">
        <v>3</v>
      </c>
      <c r="BF118" s="2">
        <v>4.2259708046913147E-2</v>
      </c>
    </row>
    <row r="119" spans="8:58" x14ac:dyDescent="0.35">
      <c r="H119" t="s">
        <v>267</v>
      </c>
      <c r="J119" t="s">
        <v>114</v>
      </c>
      <c r="Q119" s="2">
        <v>0</v>
      </c>
      <c r="R119" s="2">
        <v>0</v>
      </c>
      <c r="S119" s="2">
        <v>0</v>
      </c>
      <c r="T119" s="4">
        <v>6.5323344907407405E-2</v>
      </c>
      <c r="U119" s="3">
        <v>34.651805877685547</v>
      </c>
      <c r="V119" s="2">
        <v>1</v>
      </c>
      <c r="W119" s="2">
        <v>0</v>
      </c>
      <c r="X119" s="2">
        <v>0</v>
      </c>
      <c r="Y119" s="2">
        <v>0</v>
      </c>
      <c r="Z119" s="2">
        <v>0</v>
      </c>
      <c r="AA119" s="2">
        <v>1</v>
      </c>
      <c r="AB119" s="2">
        <v>0</v>
      </c>
      <c r="AC119" s="4">
        <v>2.3148148148148147E-5</v>
      </c>
      <c r="AD119" s="5">
        <v>0</v>
      </c>
      <c r="AF119" s="7">
        <v>54.325725555419922</v>
      </c>
      <c r="AG119" s="6">
        <v>2</v>
      </c>
      <c r="AH119" s="2">
        <v>0</v>
      </c>
      <c r="AI119" s="2" t="s">
        <v>68</v>
      </c>
      <c r="AJ119" s="4">
        <v>0</v>
      </c>
      <c r="AK119" s="2">
        <v>0</v>
      </c>
      <c r="AL119" s="2">
        <v>0</v>
      </c>
      <c r="AM119" s="2" t="s">
        <v>64</v>
      </c>
      <c r="AN119" s="4">
        <v>0</v>
      </c>
      <c r="AO119" s="2">
        <v>0</v>
      </c>
      <c r="AP119" s="2">
        <v>0</v>
      </c>
      <c r="AQ119" s="2" t="s">
        <v>67</v>
      </c>
      <c r="AR119" s="4">
        <v>0</v>
      </c>
      <c r="AS119" s="2">
        <v>0</v>
      </c>
      <c r="AT119" s="2">
        <v>0</v>
      </c>
      <c r="AU119" s="2" t="s">
        <v>108</v>
      </c>
      <c r="AV119" s="4">
        <v>5.2564814814814818E-3</v>
      </c>
      <c r="AW119" s="2">
        <v>10</v>
      </c>
      <c r="AX119" s="2">
        <v>7.0717358589172363</v>
      </c>
      <c r="AY119" s="2" t="s">
        <v>125</v>
      </c>
      <c r="AZ119" s="4">
        <v>0</v>
      </c>
      <c r="BA119" s="2">
        <v>0</v>
      </c>
      <c r="BB119" s="2">
        <v>0</v>
      </c>
      <c r="BC119" s="2" t="s">
        <v>109</v>
      </c>
      <c r="BD119" s="4">
        <v>0</v>
      </c>
      <c r="BE119" s="2">
        <v>0</v>
      </c>
      <c r="BF119" s="2">
        <v>0</v>
      </c>
    </row>
    <row r="120" spans="8:58" x14ac:dyDescent="0.35">
      <c r="H120" t="s">
        <v>268</v>
      </c>
      <c r="J120" t="s">
        <v>114</v>
      </c>
      <c r="Q120" s="2">
        <v>0</v>
      </c>
      <c r="R120" s="2">
        <v>0</v>
      </c>
      <c r="S120" s="2">
        <v>0</v>
      </c>
      <c r="T120" s="4">
        <v>6.0588796296296293E-2</v>
      </c>
      <c r="U120" s="3">
        <v>31.311635971069336</v>
      </c>
      <c r="V120" s="2">
        <v>1</v>
      </c>
      <c r="W120" s="2">
        <v>0</v>
      </c>
      <c r="X120" s="2">
        <v>0</v>
      </c>
      <c r="Y120" s="2">
        <v>0</v>
      </c>
      <c r="Z120" s="2">
        <v>0</v>
      </c>
      <c r="AA120" s="2">
        <v>3</v>
      </c>
      <c r="AB120" s="2">
        <v>1</v>
      </c>
      <c r="AC120" s="4">
        <v>5.8101851851851856E-3</v>
      </c>
      <c r="AD120" s="5">
        <v>0</v>
      </c>
      <c r="AF120" s="7">
        <v>45.531230926513672</v>
      </c>
      <c r="AG120" s="6">
        <v>4</v>
      </c>
      <c r="AH120" s="2">
        <v>0</v>
      </c>
      <c r="AI120" s="2" t="s">
        <v>68</v>
      </c>
      <c r="AJ120" s="4">
        <v>0</v>
      </c>
      <c r="AK120" s="2">
        <v>0</v>
      </c>
      <c r="AL120" s="2">
        <v>0</v>
      </c>
      <c r="AM120" s="2" t="s">
        <v>64</v>
      </c>
      <c r="AN120" s="4">
        <v>0</v>
      </c>
      <c r="AO120" s="2">
        <v>0</v>
      </c>
      <c r="AP120" s="2">
        <v>0</v>
      </c>
      <c r="AQ120" s="2" t="s">
        <v>67</v>
      </c>
      <c r="AR120" s="4">
        <v>0</v>
      </c>
      <c r="AS120" s="2">
        <v>0</v>
      </c>
      <c r="AT120" s="2">
        <v>0</v>
      </c>
      <c r="AU120" s="2" t="s">
        <v>108</v>
      </c>
      <c r="AV120" s="4">
        <v>3.8693865740740741E-3</v>
      </c>
      <c r="AW120" s="2">
        <v>8</v>
      </c>
      <c r="AX120" s="2">
        <v>5.5156941413879395</v>
      </c>
      <c r="AY120" s="2" t="s">
        <v>125</v>
      </c>
      <c r="AZ120" s="4">
        <v>0</v>
      </c>
      <c r="BA120" s="2">
        <v>0</v>
      </c>
      <c r="BB120" s="2">
        <v>0</v>
      </c>
      <c r="BC120" s="2" t="s">
        <v>109</v>
      </c>
      <c r="BD120" s="4">
        <v>5.074814814814815E-3</v>
      </c>
      <c r="BE120" s="2">
        <v>1</v>
      </c>
      <c r="BF120" s="2">
        <v>1.2038263957947493E-3</v>
      </c>
    </row>
    <row r="121" spans="8:58" x14ac:dyDescent="0.35">
      <c r="H121" t="s">
        <v>124</v>
      </c>
      <c r="J121" t="s">
        <v>114</v>
      </c>
      <c r="Q121" s="2">
        <v>0</v>
      </c>
      <c r="R121" s="2">
        <v>0</v>
      </c>
      <c r="S121" s="2">
        <v>0</v>
      </c>
      <c r="T121" s="4">
        <v>7.1513078703703704E-3</v>
      </c>
      <c r="U121" s="3">
        <v>10.027675628662109</v>
      </c>
      <c r="V121" s="2">
        <v>0</v>
      </c>
      <c r="W121" s="2">
        <v>0</v>
      </c>
      <c r="X121" s="2">
        <v>0</v>
      </c>
      <c r="Y121" s="2">
        <v>0</v>
      </c>
      <c r="Z121" s="2">
        <v>1</v>
      </c>
      <c r="AA121" s="2">
        <v>0</v>
      </c>
      <c r="AB121" s="2">
        <v>0</v>
      </c>
      <c r="AC121" s="4">
        <v>1.1574074074074073E-5</v>
      </c>
      <c r="AD121" s="5">
        <v>1</v>
      </c>
      <c r="AF121" s="7">
        <v>1.7210638523101807</v>
      </c>
      <c r="AG121" s="6">
        <v>1</v>
      </c>
      <c r="AH121" s="2">
        <v>0</v>
      </c>
      <c r="AI121" s="2" t="s">
        <v>68</v>
      </c>
      <c r="AJ121" s="4">
        <v>0</v>
      </c>
      <c r="AK121" s="2">
        <v>0</v>
      </c>
      <c r="AL121" s="2">
        <v>0</v>
      </c>
      <c r="AM121" s="2" t="s">
        <v>64</v>
      </c>
      <c r="AN121" s="4">
        <v>0</v>
      </c>
      <c r="AO121" s="2">
        <v>0</v>
      </c>
      <c r="AP121" s="2">
        <v>0</v>
      </c>
      <c r="AQ121" s="2" t="s">
        <v>67</v>
      </c>
      <c r="AR121" s="4">
        <v>0</v>
      </c>
      <c r="AS121" s="2">
        <v>0</v>
      </c>
      <c r="AT121" s="2">
        <v>0</v>
      </c>
      <c r="AU121" s="2" t="s">
        <v>108</v>
      </c>
      <c r="AV121" s="4">
        <v>0</v>
      </c>
      <c r="AW121" s="2">
        <v>0</v>
      </c>
      <c r="AX121" s="2">
        <v>0</v>
      </c>
      <c r="AY121" s="2" t="s">
        <v>125</v>
      </c>
      <c r="AZ121" s="4">
        <v>0</v>
      </c>
      <c r="BA121" s="2">
        <v>0</v>
      </c>
      <c r="BB121" s="2">
        <v>0</v>
      </c>
      <c r="BC121" s="2" t="s">
        <v>109</v>
      </c>
      <c r="BD121" s="4">
        <v>0</v>
      </c>
      <c r="BE121" s="2">
        <v>0</v>
      </c>
      <c r="BF121" s="2">
        <v>0</v>
      </c>
    </row>
    <row r="122" spans="8:58" x14ac:dyDescent="0.35">
      <c r="H122" t="s">
        <v>269</v>
      </c>
      <c r="J122" t="s">
        <v>114</v>
      </c>
      <c r="Q122" s="2">
        <v>2</v>
      </c>
      <c r="R122" s="2">
        <v>0</v>
      </c>
      <c r="S122" s="2">
        <v>0</v>
      </c>
      <c r="T122" s="4">
        <v>2.5904259259259259E-2</v>
      </c>
      <c r="U122" s="3">
        <v>40.608119964599609</v>
      </c>
      <c r="V122" s="2">
        <v>1</v>
      </c>
      <c r="W122" s="2">
        <v>0</v>
      </c>
      <c r="X122" s="2">
        <v>0</v>
      </c>
      <c r="Y122" s="2">
        <v>0</v>
      </c>
      <c r="Z122" s="2">
        <v>0</v>
      </c>
      <c r="AA122" s="2">
        <v>1</v>
      </c>
      <c r="AB122" s="2">
        <v>0</v>
      </c>
      <c r="AC122" s="4">
        <v>0</v>
      </c>
      <c r="AD122" s="5">
        <v>0</v>
      </c>
      <c r="AF122" s="7">
        <v>25.246158599853516</v>
      </c>
      <c r="AG122" s="6">
        <v>2</v>
      </c>
      <c r="AH122" s="2">
        <v>0</v>
      </c>
      <c r="AI122" s="2" t="s">
        <v>68</v>
      </c>
      <c r="AJ122" s="4">
        <v>0</v>
      </c>
      <c r="AK122" s="2">
        <v>0</v>
      </c>
      <c r="AL122" s="2">
        <v>0</v>
      </c>
      <c r="AM122" s="2" t="s">
        <v>64</v>
      </c>
      <c r="AN122" s="4">
        <v>0</v>
      </c>
      <c r="AO122" s="2">
        <v>0</v>
      </c>
      <c r="AP122" s="2">
        <v>0</v>
      </c>
      <c r="AQ122" s="2" t="s">
        <v>67</v>
      </c>
      <c r="AR122" s="4">
        <v>0</v>
      </c>
      <c r="AS122" s="2">
        <v>0</v>
      </c>
      <c r="AT122" s="2">
        <v>0</v>
      </c>
      <c r="AU122" s="2" t="s">
        <v>108</v>
      </c>
      <c r="AV122" s="4">
        <v>3.0151620370370371E-3</v>
      </c>
      <c r="AW122" s="2">
        <v>4</v>
      </c>
      <c r="AX122" s="2">
        <v>4.7191596031188965</v>
      </c>
      <c r="AY122" s="2" t="s">
        <v>125</v>
      </c>
      <c r="AZ122" s="4">
        <v>0</v>
      </c>
      <c r="BA122" s="2">
        <v>0</v>
      </c>
      <c r="BB122" s="2">
        <v>0</v>
      </c>
      <c r="BC122" s="2" t="s">
        <v>109</v>
      </c>
      <c r="BD122" s="4">
        <v>0</v>
      </c>
      <c r="BE122" s="2">
        <v>0</v>
      </c>
      <c r="BF122" s="2">
        <v>0</v>
      </c>
    </row>
    <row r="123" spans="8:58" x14ac:dyDescent="0.35">
      <c r="H123" t="s">
        <v>270</v>
      </c>
      <c r="J123" t="s">
        <v>163</v>
      </c>
      <c r="Q123" s="2">
        <v>0</v>
      </c>
      <c r="R123" s="2">
        <v>0</v>
      </c>
      <c r="S123" s="2">
        <v>0</v>
      </c>
      <c r="T123" s="4">
        <v>6.3512500000000001E-3</v>
      </c>
      <c r="U123" s="3">
        <v>8.4106664657592773</v>
      </c>
      <c r="V123" s="2">
        <v>3</v>
      </c>
      <c r="W123" s="2">
        <v>0</v>
      </c>
      <c r="X123" s="2">
        <v>0</v>
      </c>
      <c r="Y123" s="2">
        <v>0</v>
      </c>
      <c r="Z123" s="2">
        <v>0</v>
      </c>
      <c r="AA123" s="2">
        <v>1</v>
      </c>
      <c r="AB123" s="2">
        <v>0</v>
      </c>
      <c r="AC123" s="4">
        <v>2.8703703703703703E-3</v>
      </c>
      <c r="AD123" s="5">
        <v>0</v>
      </c>
      <c r="AF123" s="7">
        <v>1.2820379734039307</v>
      </c>
      <c r="AG123" s="6">
        <v>4</v>
      </c>
      <c r="AH123" s="2">
        <v>0</v>
      </c>
      <c r="AI123" s="2" t="s">
        <v>68</v>
      </c>
      <c r="AJ123" s="4">
        <v>0</v>
      </c>
      <c r="AK123" s="2">
        <v>0</v>
      </c>
      <c r="AL123" s="2">
        <v>0</v>
      </c>
      <c r="AM123" s="2" t="s">
        <v>64</v>
      </c>
      <c r="AN123" s="4">
        <v>0</v>
      </c>
      <c r="AO123" s="2">
        <v>0</v>
      </c>
      <c r="AP123" s="2">
        <v>0</v>
      </c>
      <c r="AQ123" s="2" t="s">
        <v>67</v>
      </c>
      <c r="AR123" s="4">
        <v>0</v>
      </c>
      <c r="AS123" s="2">
        <v>0</v>
      </c>
      <c r="AT123" s="2">
        <v>0</v>
      </c>
      <c r="AU123" s="2" t="s">
        <v>108</v>
      </c>
      <c r="AV123" s="4">
        <v>0</v>
      </c>
      <c r="AW123" s="2">
        <v>0</v>
      </c>
      <c r="AX123" s="2">
        <v>0</v>
      </c>
      <c r="AY123" s="2" t="s">
        <v>125</v>
      </c>
      <c r="AZ123" s="4">
        <v>0</v>
      </c>
      <c r="BA123" s="2">
        <v>0</v>
      </c>
      <c r="BB123" s="2">
        <v>0</v>
      </c>
      <c r="BC123" s="2" t="s">
        <v>109</v>
      </c>
      <c r="BD123" s="4">
        <v>0</v>
      </c>
      <c r="BE123" s="2">
        <v>0</v>
      </c>
      <c r="BF123" s="2">
        <v>0</v>
      </c>
    </row>
    <row r="124" spans="8:58" x14ac:dyDescent="0.35">
      <c r="H124" t="s">
        <v>271</v>
      </c>
      <c r="J124" t="s">
        <v>272</v>
      </c>
      <c r="Q124" s="2">
        <v>99</v>
      </c>
      <c r="R124" s="2">
        <v>1</v>
      </c>
      <c r="S124" s="2">
        <v>0</v>
      </c>
      <c r="T124" s="4">
        <v>0.54663466435185182</v>
      </c>
      <c r="U124" s="3">
        <v>40.080551147460938</v>
      </c>
      <c r="V124" s="2">
        <v>8</v>
      </c>
      <c r="W124" s="2">
        <v>2</v>
      </c>
      <c r="X124" s="2">
        <v>3</v>
      </c>
      <c r="Y124" s="2">
        <v>0</v>
      </c>
      <c r="Z124" s="2">
        <v>2</v>
      </c>
      <c r="AA124" s="2">
        <v>23</v>
      </c>
      <c r="AB124" s="2">
        <v>2</v>
      </c>
      <c r="AC124" s="4">
        <v>3.5138888888888886E-2</v>
      </c>
      <c r="AD124" s="5">
        <v>7</v>
      </c>
      <c r="AF124" s="7">
        <v>525.8260498046875</v>
      </c>
      <c r="AG124" s="6">
        <v>38</v>
      </c>
      <c r="AH124" s="2">
        <v>0</v>
      </c>
      <c r="AI124" s="2" t="s">
        <v>68</v>
      </c>
      <c r="AJ124" s="4">
        <v>4.2824074074074078E-6</v>
      </c>
      <c r="AK124" s="2">
        <v>1</v>
      </c>
      <c r="AL124" s="2">
        <v>5.344764213077724E-4</v>
      </c>
      <c r="AM124" s="2" t="s">
        <v>64</v>
      </c>
      <c r="AN124" s="4">
        <v>0</v>
      </c>
      <c r="AO124" s="2">
        <v>0</v>
      </c>
      <c r="AP124" s="2">
        <v>0</v>
      </c>
      <c r="AQ124" s="2" t="s">
        <v>67</v>
      </c>
      <c r="AR124" s="4">
        <v>0</v>
      </c>
      <c r="AS124" s="2">
        <v>0</v>
      </c>
      <c r="AT124" s="2">
        <v>0</v>
      </c>
      <c r="AU124" s="2" t="s">
        <v>108</v>
      </c>
      <c r="AV124" s="4">
        <v>1.7211712962962963E-2</v>
      </c>
      <c r="AW124" s="2">
        <v>41</v>
      </c>
      <c r="AX124" s="2">
        <v>27.210456848144531</v>
      </c>
      <c r="AY124" s="2" t="s">
        <v>125</v>
      </c>
      <c r="AZ124" s="4">
        <v>0</v>
      </c>
      <c r="BA124" s="2">
        <v>0</v>
      </c>
      <c r="BB124" s="2">
        <v>0</v>
      </c>
      <c r="BC124" s="2" t="s">
        <v>109</v>
      </c>
      <c r="BD124" s="4">
        <v>0</v>
      </c>
      <c r="BE124" s="2">
        <v>0</v>
      </c>
      <c r="BF124" s="2">
        <v>0</v>
      </c>
    </row>
    <row r="125" spans="8:58" x14ac:dyDescent="0.35">
      <c r="H125" t="s">
        <v>273</v>
      </c>
      <c r="J125" t="s">
        <v>110</v>
      </c>
      <c r="Q125" s="2">
        <v>62</v>
      </c>
      <c r="R125" s="2">
        <v>2</v>
      </c>
      <c r="S125" s="2">
        <v>0</v>
      </c>
      <c r="T125" s="4">
        <v>0.31358212962962961</v>
      </c>
      <c r="U125" s="3">
        <v>52.399665832519531</v>
      </c>
      <c r="V125" s="2">
        <v>4</v>
      </c>
      <c r="W125" s="2">
        <v>3</v>
      </c>
      <c r="X125" s="2">
        <v>0</v>
      </c>
      <c r="Y125" s="2">
        <v>0</v>
      </c>
      <c r="Z125" s="2">
        <v>0</v>
      </c>
      <c r="AA125" s="2">
        <v>4</v>
      </c>
      <c r="AB125" s="2">
        <v>1</v>
      </c>
      <c r="AC125" s="4">
        <v>1.3969907407407407E-2</v>
      </c>
      <c r="AD125" s="5">
        <v>3</v>
      </c>
      <c r="AF125" s="7">
        <v>394.35836791992188</v>
      </c>
      <c r="AG125" s="6">
        <v>11</v>
      </c>
      <c r="AH125" s="2">
        <v>0</v>
      </c>
      <c r="AI125" s="2" t="s">
        <v>68</v>
      </c>
      <c r="AJ125" s="4">
        <v>8.298611111111111E-6</v>
      </c>
      <c r="AK125" s="2">
        <v>1</v>
      </c>
      <c r="AL125" s="2">
        <v>3.1591001898050308E-3</v>
      </c>
      <c r="AM125" s="2" t="s">
        <v>64</v>
      </c>
      <c r="AN125" s="4">
        <v>0</v>
      </c>
      <c r="AO125" s="2">
        <v>0</v>
      </c>
      <c r="AP125" s="2">
        <v>0</v>
      </c>
      <c r="AQ125" s="2" t="s">
        <v>67</v>
      </c>
      <c r="AR125" s="4">
        <v>3.0092592592592593E-6</v>
      </c>
      <c r="AS125" s="2">
        <v>1</v>
      </c>
      <c r="AT125" s="2">
        <v>1.5241213841363788E-3</v>
      </c>
      <c r="AU125" s="2" t="s">
        <v>108</v>
      </c>
      <c r="AV125" s="4">
        <v>1.1633506944444445E-2</v>
      </c>
      <c r="AW125" s="2">
        <v>28</v>
      </c>
      <c r="AX125" s="2">
        <v>20.541179656982422</v>
      </c>
      <c r="AY125" s="2" t="s">
        <v>125</v>
      </c>
      <c r="AZ125" s="4">
        <v>0</v>
      </c>
      <c r="BA125" s="2">
        <v>0</v>
      </c>
      <c r="BB125" s="2">
        <v>0</v>
      </c>
      <c r="BC125" s="2" t="s">
        <v>109</v>
      </c>
      <c r="BD125" s="4">
        <v>6.7325231481481481E-3</v>
      </c>
      <c r="BE125" s="2">
        <v>1</v>
      </c>
      <c r="BF125" s="2">
        <v>1.1799052590504289E-3</v>
      </c>
    </row>
    <row r="126" spans="8:58" x14ac:dyDescent="0.35">
      <c r="H126" t="s">
        <v>274</v>
      </c>
      <c r="J126" t="s">
        <v>114</v>
      </c>
      <c r="Q126" s="2">
        <v>7</v>
      </c>
      <c r="R126" s="2">
        <v>0</v>
      </c>
      <c r="S126" s="2">
        <v>0</v>
      </c>
      <c r="T126" s="4">
        <v>0.27834900462962964</v>
      </c>
      <c r="U126" s="3">
        <v>36.419654846191406</v>
      </c>
      <c r="V126" s="2">
        <v>10</v>
      </c>
      <c r="W126" s="2">
        <v>2</v>
      </c>
      <c r="X126" s="2">
        <v>0</v>
      </c>
      <c r="Y126" s="2">
        <v>0</v>
      </c>
      <c r="Z126" s="2">
        <v>0</v>
      </c>
      <c r="AA126" s="2">
        <v>13</v>
      </c>
      <c r="AB126" s="2">
        <v>4</v>
      </c>
      <c r="AC126" s="4">
        <v>6.1759259259259257E-2</v>
      </c>
      <c r="AD126" s="5">
        <v>3</v>
      </c>
      <c r="AF126" s="7">
        <v>243.2969970703125</v>
      </c>
      <c r="AG126" s="6">
        <v>25</v>
      </c>
      <c r="AH126" s="2">
        <v>0</v>
      </c>
      <c r="AI126" s="2" t="s">
        <v>68</v>
      </c>
      <c r="AJ126" s="4">
        <v>6.944444444444444E-8</v>
      </c>
      <c r="AK126" s="2">
        <v>1</v>
      </c>
      <c r="AL126" s="2">
        <v>1.1386023288650904E-5</v>
      </c>
      <c r="AM126" s="2" t="s">
        <v>64</v>
      </c>
      <c r="AN126" s="4">
        <v>0</v>
      </c>
      <c r="AO126" s="2">
        <v>0</v>
      </c>
      <c r="AP126" s="2">
        <v>0</v>
      </c>
      <c r="AQ126" s="2" t="s">
        <v>67</v>
      </c>
      <c r="AR126" s="4">
        <v>3.4722222222222224E-7</v>
      </c>
      <c r="AS126" s="2">
        <v>1</v>
      </c>
      <c r="AT126" s="2">
        <v>1.4930451288819313E-4</v>
      </c>
      <c r="AU126" s="2" t="s">
        <v>108</v>
      </c>
      <c r="AV126" s="4">
        <v>2.5419444444444443E-3</v>
      </c>
      <c r="AW126" s="2">
        <v>7</v>
      </c>
      <c r="AX126" s="2">
        <v>3.2997915744781494</v>
      </c>
      <c r="AY126" s="2" t="s">
        <v>125</v>
      </c>
      <c r="AZ126" s="4">
        <v>0</v>
      </c>
      <c r="BA126" s="2">
        <v>0</v>
      </c>
      <c r="BB126" s="2">
        <v>0</v>
      </c>
      <c r="BC126" s="2" t="s">
        <v>109</v>
      </c>
      <c r="BD126" s="4">
        <v>6.4745300925925925E-2</v>
      </c>
      <c r="BE126" s="2">
        <v>6</v>
      </c>
      <c r="BF126" s="2">
        <v>2.1265184506773949E-2</v>
      </c>
    </row>
    <row r="127" spans="8:58" x14ac:dyDescent="0.35">
      <c r="H127" t="s">
        <v>275</v>
      </c>
      <c r="J127" t="s">
        <v>114</v>
      </c>
      <c r="Q127" s="2">
        <v>14</v>
      </c>
      <c r="R127" s="2">
        <v>0</v>
      </c>
      <c r="S127" s="2">
        <v>0</v>
      </c>
      <c r="T127" s="4">
        <v>0.36861318287037037</v>
      </c>
      <c r="U127" s="3">
        <v>41.123081207275391</v>
      </c>
      <c r="V127" s="2">
        <v>6</v>
      </c>
      <c r="W127" s="2">
        <v>1</v>
      </c>
      <c r="X127" s="2">
        <v>1</v>
      </c>
      <c r="Y127" s="2">
        <v>0</v>
      </c>
      <c r="Z127" s="2">
        <v>1</v>
      </c>
      <c r="AA127" s="2">
        <v>7</v>
      </c>
      <c r="AB127" s="2">
        <v>3</v>
      </c>
      <c r="AC127" s="4">
        <v>2.6979166666666665E-2</v>
      </c>
      <c r="AD127" s="5">
        <v>0</v>
      </c>
      <c r="AF127" s="7">
        <v>363.80422973632813</v>
      </c>
      <c r="AG127" s="6">
        <v>16</v>
      </c>
      <c r="AH127" s="2">
        <v>0</v>
      </c>
      <c r="AI127" s="2" t="s">
        <v>68</v>
      </c>
      <c r="AJ127" s="4">
        <v>0</v>
      </c>
      <c r="AK127" s="2">
        <v>0</v>
      </c>
      <c r="AL127" s="2">
        <v>0</v>
      </c>
      <c r="AM127" s="2" t="s">
        <v>64</v>
      </c>
      <c r="AN127" s="4">
        <v>0</v>
      </c>
      <c r="AO127" s="2">
        <v>0</v>
      </c>
      <c r="AP127" s="2">
        <v>0</v>
      </c>
      <c r="AQ127" s="2" t="s">
        <v>67</v>
      </c>
      <c r="AR127" s="4">
        <v>0</v>
      </c>
      <c r="AS127" s="2">
        <v>0</v>
      </c>
      <c r="AT127" s="2">
        <v>0</v>
      </c>
      <c r="AU127" s="2" t="s">
        <v>108</v>
      </c>
      <c r="AV127" s="4">
        <v>6.3806365740740736E-2</v>
      </c>
      <c r="AW127" s="2">
        <v>107</v>
      </c>
      <c r="AX127" s="2">
        <v>94.502693176269531</v>
      </c>
      <c r="AY127" s="2" t="s">
        <v>125</v>
      </c>
      <c r="AZ127" s="4">
        <v>1.3269328703703705E-3</v>
      </c>
      <c r="BA127" s="2">
        <v>1</v>
      </c>
      <c r="BB127" s="2">
        <v>0.49096417427062988</v>
      </c>
      <c r="BC127" s="2" t="s">
        <v>109</v>
      </c>
      <c r="BD127" s="4">
        <v>2.6814108796296296E-2</v>
      </c>
      <c r="BE127" s="2">
        <v>5</v>
      </c>
      <c r="BF127" s="2">
        <v>3.6976974457502365E-2</v>
      </c>
    </row>
    <row r="128" spans="8:58" x14ac:dyDescent="0.35">
      <c r="H128" t="s">
        <v>276</v>
      </c>
      <c r="J128" t="s">
        <v>114</v>
      </c>
      <c r="Q128" s="2">
        <v>0</v>
      </c>
      <c r="R128" s="2">
        <v>0</v>
      </c>
      <c r="S128" s="2">
        <v>0</v>
      </c>
      <c r="T128" s="4">
        <v>9.0726249999999994E-2</v>
      </c>
      <c r="U128" s="3">
        <v>35.583534240722656</v>
      </c>
      <c r="V128" s="2">
        <v>2</v>
      </c>
      <c r="W128" s="2">
        <v>0</v>
      </c>
      <c r="X128" s="2">
        <v>0</v>
      </c>
      <c r="Y128" s="2">
        <v>0</v>
      </c>
      <c r="Z128" s="2">
        <v>0</v>
      </c>
      <c r="AA128" s="2">
        <v>3</v>
      </c>
      <c r="AB128" s="2">
        <v>0</v>
      </c>
      <c r="AC128" s="4">
        <v>1.0300925925925926E-3</v>
      </c>
      <c r="AD128" s="5">
        <v>1</v>
      </c>
      <c r="AF128" s="7">
        <v>77.48065185546875</v>
      </c>
      <c r="AG128" s="6">
        <v>5</v>
      </c>
      <c r="AH128" s="2">
        <v>0</v>
      </c>
      <c r="AI128" s="2" t="s">
        <v>68</v>
      </c>
      <c r="AJ128" s="4">
        <v>0</v>
      </c>
      <c r="AK128" s="2">
        <v>0</v>
      </c>
      <c r="AL128" s="2">
        <v>0</v>
      </c>
      <c r="AM128" s="2" t="s">
        <v>64</v>
      </c>
      <c r="AN128" s="4">
        <v>0</v>
      </c>
      <c r="AO128" s="2">
        <v>0</v>
      </c>
      <c r="AP128" s="2">
        <v>0</v>
      </c>
      <c r="AQ128" s="2" t="s">
        <v>67</v>
      </c>
      <c r="AR128" s="4">
        <v>0</v>
      </c>
      <c r="AS128" s="2">
        <v>1</v>
      </c>
      <c r="AT128" s="2">
        <v>0</v>
      </c>
      <c r="AU128" s="2" t="s">
        <v>108</v>
      </c>
      <c r="AV128" s="4">
        <v>1.9374884259259258E-3</v>
      </c>
      <c r="AW128" s="2">
        <v>6</v>
      </c>
      <c r="AX128" s="2">
        <v>2.0355489253997803</v>
      </c>
      <c r="AY128" s="2" t="s">
        <v>125</v>
      </c>
      <c r="AZ128" s="4">
        <v>0</v>
      </c>
      <c r="BA128" s="2">
        <v>0</v>
      </c>
      <c r="BB128" s="2">
        <v>0</v>
      </c>
      <c r="BC128" s="2" t="s">
        <v>109</v>
      </c>
      <c r="BD128" s="4">
        <v>0</v>
      </c>
      <c r="BE128" s="2">
        <v>0</v>
      </c>
      <c r="BF128" s="2">
        <v>0</v>
      </c>
    </row>
    <row r="129" spans="8:58" x14ac:dyDescent="0.35">
      <c r="H129" t="s">
        <v>277</v>
      </c>
      <c r="J129" t="s">
        <v>114</v>
      </c>
      <c r="Q129" s="2">
        <v>0</v>
      </c>
      <c r="R129" s="2">
        <v>0</v>
      </c>
      <c r="S129" s="2">
        <v>0</v>
      </c>
      <c r="T129" s="4">
        <v>3.7926273148148146E-3</v>
      </c>
      <c r="U129" s="3">
        <v>1.5109101533889771</v>
      </c>
      <c r="V129" s="2">
        <v>1</v>
      </c>
      <c r="W129" s="2">
        <v>0</v>
      </c>
      <c r="X129" s="2">
        <v>0</v>
      </c>
      <c r="Y129" s="2">
        <v>0</v>
      </c>
      <c r="Z129" s="2">
        <v>0</v>
      </c>
      <c r="AA129" s="2">
        <v>2</v>
      </c>
      <c r="AB129" s="2">
        <v>2</v>
      </c>
      <c r="AC129" s="4">
        <v>5.7303240740740738E-2</v>
      </c>
      <c r="AD129" s="5">
        <v>2</v>
      </c>
      <c r="AF129" s="7">
        <v>0.13752764463424683</v>
      </c>
      <c r="AG129" s="6">
        <v>3</v>
      </c>
      <c r="AH129" s="2">
        <v>0</v>
      </c>
      <c r="AI129" s="2" t="s">
        <v>68</v>
      </c>
      <c r="AJ129" s="4">
        <v>0</v>
      </c>
      <c r="AK129" s="2">
        <v>0</v>
      </c>
      <c r="AL129" s="2">
        <v>0</v>
      </c>
      <c r="AM129" s="2" t="s">
        <v>64</v>
      </c>
      <c r="AN129" s="4">
        <v>0</v>
      </c>
      <c r="AO129" s="2">
        <v>0</v>
      </c>
      <c r="AP129" s="2">
        <v>0</v>
      </c>
      <c r="AQ129" s="2" t="s">
        <v>67</v>
      </c>
      <c r="AR129" s="4">
        <v>0</v>
      </c>
      <c r="AS129" s="2">
        <v>0</v>
      </c>
      <c r="AT129" s="2">
        <v>0</v>
      </c>
      <c r="AU129" s="2" t="s">
        <v>108</v>
      </c>
      <c r="AV129" s="4">
        <v>0</v>
      </c>
      <c r="AW129" s="2">
        <v>0</v>
      </c>
      <c r="AX129" s="2">
        <v>0</v>
      </c>
      <c r="AY129" s="2" t="s">
        <v>125</v>
      </c>
      <c r="AZ129" s="4">
        <v>0</v>
      </c>
      <c r="BA129" s="2">
        <v>0</v>
      </c>
      <c r="BB129" s="2">
        <v>0</v>
      </c>
      <c r="BC129" s="2" t="s">
        <v>109</v>
      </c>
      <c r="BD129" s="4">
        <v>5.726377314814815E-2</v>
      </c>
      <c r="BE129" s="2">
        <v>4</v>
      </c>
      <c r="BF129" s="2">
        <v>2.8961824253201485E-2</v>
      </c>
    </row>
    <row r="130" spans="8:58" x14ac:dyDescent="0.35">
      <c r="H130" t="s">
        <v>278</v>
      </c>
      <c r="J130" t="s">
        <v>114</v>
      </c>
      <c r="Q130" s="2">
        <v>0</v>
      </c>
      <c r="R130" s="2">
        <v>0</v>
      </c>
      <c r="S130" s="2">
        <v>0</v>
      </c>
      <c r="T130" s="4">
        <v>8.2517291666666673E-2</v>
      </c>
      <c r="U130" s="3">
        <v>5.7165975570678711</v>
      </c>
      <c r="V130" s="2">
        <v>5</v>
      </c>
      <c r="W130" s="2">
        <v>1</v>
      </c>
      <c r="X130" s="2">
        <v>0</v>
      </c>
      <c r="Y130" s="2">
        <v>1</v>
      </c>
      <c r="Z130" s="2">
        <v>0</v>
      </c>
      <c r="AA130" s="2">
        <v>6</v>
      </c>
      <c r="AB130" s="2">
        <v>7</v>
      </c>
      <c r="AC130" s="4">
        <v>0.14761574074074074</v>
      </c>
      <c r="AD130" s="5">
        <v>0</v>
      </c>
      <c r="AF130" s="7">
        <v>11.321236610412598</v>
      </c>
      <c r="AG130" s="6">
        <v>13</v>
      </c>
      <c r="AH130" s="2">
        <v>0</v>
      </c>
      <c r="AI130" s="2" t="s">
        <v>68</v>
      </c>
      <c r="AJ130" s="4">
        <v>0</v>
      </c>
      <c r="AK130" s="2">
        <v>0</v>
      </c>
      <c r="AL130" s="2">
        <v>0</v>
      </c>
      <c r="AM130" s="2" t="s">
        <v>64</v>
      </c>
      <c r="AN130" s="4">
        <v>0</v>
      </c>
      <c r="AO130" s="2">
        <v>0</v>
      </c>
      <c r="AP130" s="2">
        <v>0</v>
      </c>
      <c r="AQ130" s="2" t="s">
        <v>67</v>
      </c>
      <c r="AR130" s="4">
        <v>0</v>
      </c>
      <c r="AS130" s="2">
        <v>0</v>
      </c>
      <c r="AT130" s="2">
        <v>0</v>
      </c>
      <c r="AU130" s="2" t="s">
        <v>108</v>
      </c>
      <c r="AV130" s="4">
        <v>0</v>
      </c>
      <c r="AW130" s="2">
        <v>0</v>
      </c>
      <c r="AX130" s="2">
        <v>0</v>
      </c>
      <c r="AY130" s="2" t="s">
        <v>125</v>
      </c>
      <c r="AZ130" s="4">
        <v>0</v>
      </c>
      <c r="BA130" s="2">
        <v>0</v>
      </c>
      <c r="BB130" s="2">
        <v>0</v>
      </c>
      <c r="BC130" s="2" t="s">
        <v>109</v>
      </c>
      <c r="BD130" s="4">
        <v>0.15204547453703704</v>
      </c>
      <c r="BE130" s="2">
        <v>10</v>
      </c>
      <c r="BF130" s="2">
        <v>0.60944008827209473</v>
      </c>
    </row>
    <row r="131" spans="8:58" x14ac:dyDescent="0.35">
      <c r="H131" t="s">
        <v>279</v>
      </c>
      <c r="J131" t="s">
        <v>280</v>
      </c>
      <c r="Q131" s="2">
        <v>113</v>
      </c>
      <c r="R131" s="2">
        <v>0</v>
      </c>
      <c r="S131" s="2">
        <v>0</v>
      </c>
      <c r="T131" s="4">
        <v>0.47021114583333334</v>
      </c>
      <c r="U131" s="3">
        <v>57.189174652099609</v>
      </c>
      <c r="V131" s="2">
        <v>7</v>
      </c>
      <c r="W131" s="2">
        <v>2</v>
      </c>
      <c r="X131" s="2">
        <v>1</v>
      </c>
      <c r="Y131" s="2">
        <v>1</v>
      </c>
      <c r="Z131" s="2">
        <v>1</v>
      </c>
      <c r="AA131" s="2">
        <v>6</v>
      </c>
      <c r="AB131" s="2">
        <v>4</v>
      </c>
      <c r="AC131" s="4">
        <v>3.5624999999999997E-2</v>
      </c>
      <c r="AD131" s="5">
        <v>1</v>
      </c>
      <c r="AF131" s="7">
        <v>645.38372802734375</v>
      </c>
      <c r="AG131" s="6">
        <v>18</v>
      </c>
      <c r="AH131" s="2">
        <v>0</v>
      </c>
      <c r="AI131" s="2" t="s">
        <v>68</v>
      </c>
      <c r="AJ131" s="4">
        <v>0</v>
      </c>
      <c r="AK131" s="2">
        <v>0</v>
      </c>
      <c r="AL131" s="2">
        <v>0</v>
      </c>
      <c r="AM131" s="2" t="s">
        <v>64</v>
      </c>
      <c r="AN131" s="4">
        <v>0</v>
      </c>
      <c r="AO131" s="2">
        <v>0</v>
      </c>
      <c r="AP131" s="2">
        <v>0</v>
      </c>
      <c r="AQ131" s="2" t="s">
        <v>67</v>
      </c>
      <c r="AR131" s="4">
        <v>0</v>
      </c>
      <c r="AS131" s="2">
        <v>0</v>
      </c>
      <c r="AT131" s="2">
        <v>0</v>
      </c>
      <c r="AU131" s="2" t="s">
        <v>108</v>
      </c>
      <c r="AV131" s="4">
        <v>3.7142939814814816E-3</v>
      </c>
      <c r="AW131" s="2">
        <v>8</v>
      </c>
      <c r="AX131" s="2">
        <v>6.3557033538818359</v>
      </c>
      <c r="AY131" s="2" t="s">
        <v>125</v>
      </c>
      <c r="AZ131" s="4">
        <v>0</v>
      </c>
      <c r="BA131" s="2">
        <v>0</v>
      </c>
      <c r="BB131" s="2">
        <v>0</v>
      </c>
      <c r="BC131" s="2" t="s">
        <v>109</v>
      </c>
      <c r="BD131" s="4">
        <v>1.7031319444444446E-2</v>
      </c>
      <c r="BE131" s="2">
        <v>2</v>
      </c>
      <c r="BF131" s="2">
        <v>7.6614790596067905E-3</v>
      </c>
    </row>
    <row r="132" spans="8:58" x14ac:dyDescent="0.35">
      <c r="H132" t="s">
        <v>130</v>
      </c>
      <c r="J132" t="s">
        <v>131</v>
      </c>
      <c r="Q132" s="2">
        <v>1</v>
      </c>
      <c r="R132" s="2">
        <v>0</v>
      </c>
      <c r="S132" s="2">
        <v>0</v>
      </c>
      <c r="T132" s="4">
        <v>6.5815810185185189E-2</v>
      </c>
      <c r="U132" s="3">
        <v>18.715662002563477</v>
      </c>
      <c r="V132" s="2">
        <v>7</v>
      </c>
      <c r="W132" s="2">
        <v>3</v>
      </c>
      <c r="X132" s="2">
        <v>4</v>
      </c>
      <c r="Y132" s="2">
        <v>1</v>
      </c>
      <c r="Z132" s="2">
        <v>0</v>
      </c>
      <c r="AA132" s="2">
        <v>12</v>
      </c>
      <c r="AB132" s="2">
        <v>3</v>
      </c>
      <c r="AC132" s="4">
        <v>2.5300925925925925E-2</v>
      </c>
      <c r="AD132" s="5">
        <v>0</v>
      </c>
      <c r="AF132" s="7">
        <v>29.562881469726563</v>
      </c>
      <c r="AG132" s="6">
        <v>27</v>
      </c>
      <c r="AH132" s="2">
        <v>0</v>
      </c>
      <c r="AI132" s="2" t="s">
        <v>68</v>
      </c>
      <c r="AJ132" s="4">
        <v>6.1342592592592596E-7</v>
      </c>
      <c r="AK132" s="2">
        <v>1</v>
      </c>
      <c r="AL132" s="2">
        <v>1.072261220542714E-4</v>
      </c>
      <c r="AM132" s="2" t="s">
        <v>64</v>
      </c>
      <c r="AN132" s="4">
        <v>0</v>
      </c>
      <c r="AO132" s="2">
        <v>0</v>
      </c>
      <c r="AP132" s="2">
        <v>0</v>
      </c>
      <c r="AQ132" s="2" t="s">
        <v>67</v>
      </c>
      <c r="AR132" s="4">
        <v>0</v>
      </c>
      <c r="AS132" s="2">
        <v>0</v>
      </c>
      <c r="AT132" s="2">
        <v>0</v>
      </c>
      <c r="AU132" s="2" t="s">
        <v>108</v>
      </c>
      <c r="AV132" s="4">
        <v>0</v>
      </c>
      <c r="AW132" s="2">
        <v>0</v>
      </c>
      <c r="AX132" s="2">
        <v>0</v>
      </c>
      <c r="AY132" s="2" t="s">
        <v>125</v>
      </c>
      <c r="AZ132" s="4">
        <v>3.1755324074074073E-3</v>
      </c>
      <c r="BA132" s="2">
        <v>3</v>
      </c>
      <c r="BB132" s="2">
        <v>0.84470254182815552</v>
      </c>
      <c r="BC132" s="2" t="s">
        <v>109</v>
      </c>
      <c r="BD132" s="4">
        <v>2.546454861111111E-2</v>
      </c>
      <c r="BE132" s="2">
        <v>3</v>
      </c>
      <c r="BF132" s="2">
        <v>1.3707727193832397E-2</v>
      </c>
    </row>
    <row r="133" spans="8:58" x14ac:dyDescent="0.35">
      <c r="H133" t="s">
        <v>281</v>
      </c>
      <c r="J133" t="s">
        <v>131</v>
      </c>
      <c r="Q133" s="2">
        <v>0</v>
      </c>
      <c r="R133" s="2">
        <v>0</v>
      </c>
      <c r="S133" s="2">
        <v>0</v>
      </c>
      <c r="T133" s="4">
        <v>4.8653657407407409E-2</v>
      </c>
      <c r="U133" s="3">
        <v>11.159030914306641</v>
      </c>
      <c r="V133" s="2">
        <v>4</v>
      </c>
      <c r="W133" s="2">
        <v>4</v>
      </c>
      <c r="X133" s="2">
        <v>1</v>
      </c>
      <c r="Y133" s="2">
        <v>3</v>
      </c>
      <c r="Z133" s="2">
        <v>1</v>
      </c>
      <c r="AA133" s="2">
        <v>12</v>
      </c>
      <c r="AB133" s="2">
        <v>3</v>
      </c>
      <c r="AC133" s="4">
        <v>2.6805555555555555E-2</v>
      </c>
      <c r="AD133" s="5">
        <v>0</v>
      </c>
      <c r="AF133" s="7">
        <v>13.030267715454102</v>
      </c>
      <c r="AG133" s="6">
        <v>25</v>
      </c>
      <c r="AH133" s="2">
        <v>0</v>
      </c>
      <c r="AI133" s="2" t="s">
        <v>68</v>
      </c>
      <c r="AJ133" s="4">
        <v>1.6898148148148148E-6</v>
      </c>
      <c r="AK133" s="2">
        <v>1</v>
      </c>
      <c r="AL133" s="2">
        <v>4.8379282816313207E-4</v>
      </c>
      <c r="AM133" s="2" t="s">
        <v>64</v>
      </c>
      <c r="AN133" s="4">
        <v>0</v>
      </c>
      <c r="AO133" s="2">
        <v>0</v>
      </c>
      <c r="AP133" s="2">
        <v>0</v>
      </c>
      <c r="AQ133" s="2" t="s">
        <v>67</v>
      </c>
      <c r="AR133" s="4">
        <v>1.5046296296296297E-7</v>
      </c>
      <c r="AS133" s="2">
        <v>1</v>
      </c>
      <c r="AT133" s="2">
        <v>1.7122660210588947E-5</v>
      </c>
      <c r="AU133" s="2" t="s">
        <v>108</v>
      </c>
      <c r="AV133" s="4">
        <v>0</v>
      </c>
      <c r="AW133" s="2">
        <v>0</v>
      </c>
      <c r="AX133" s="2">
        <v>0</v>
      </c>
      <c r="AY133" s="2" t="s">
        <v>125</v>
      </c>
      <c r="AZ133" s="4">
        <v>4.3117939814814816E-3</v>
      </c>
      <c r="BA133" s="2">
        <v>5</v>
      </c>
      <c r="BB133" s="2">
        <v>1.758751392364502</v>
      </c>
      <c r="BC133" s="2" t="s">
        <v>109</v>
      </c>
      <c r="BD133" s="4">
        <v>2.5575115740740742E-2</v>
      </c>
      <c r="BE133" s="2">
        <v>3</v>
      </c>
      <c r="BF133" s="2">
        <v>4.2735487222671509E-3</v>
      </c>
    </row>
    <row r="134" spans="8:58" x14ac:dyDescent="0.35">
      <c r="H134" t="s">
        <v>132</v>
      </c>
      <c r="J134" t="s">
        <v>131</v>
      </c>
      <c r="Q134" s="2">
        <v>0</v>
      </c>
      <c r="R134" s="2">
        <v>0</v>
      </c>
      <c r="S134" s="2">
        <v>0</v>
      </c>
      <c r="T134" s="4">
        <v>1.0036214004629629</v>
      </c>
      <c r="U134" s="3">
        <v>16.585771560668945</v>
      </c>
      <c r="V134" s="2">
        <v>113</v>
      </c>
      <c r="W134" s="2">
        <v>54</v>
      </c>
      <c r="X134" s="2">
        <v>33</v>
      </c>
      <c r="Y134" s="2">
        <v>20</v>
      </c>
      <c r="Z134" s="2">
        <v>14</v>
      </c>
      <c r="AA134" s="2">
        <v>56</v>
      </c>
      <c r="AB134" s="2">
        <v>22</v>
      </c>
      <c r="AC134" s="4">
        <v>0.63631944444444444</v>
      </c>
      <c r="AD134" s="5">
        <v>6</v>
      </c>
      <c r="AF134" s="7">
        <v>399.50003051757813</v>
      </c>
      <c r="AG134" s="6">
        <v>290</v>
      </c>
      <c r="AH134" s="2">
        <v>0</v>
      </c>
      <c r="AI134" s="2" t="s">
        <v>68</v>
      </c>
      <c r="AJ134" s="4">
        <v>9.2592592592592594E-7</v>
      </c>
      <c r="AK134" s="2">
        <v>1</v>
      </c>
      <c r="AL134" s="2">
        <v>5.138498090673238E-5</v>
      </c>
      <c r="AM134" s="2" t="s">
        <v>64</v>
      </c>
      <c r="AN134" s="4">
        <v>0</v>
      </c>
      <c r="AO134" s="2">
        <v>0</v>
      </c>
      <c r="AP134" s="2">
        <v>0</v>
      </c>
      <c r="AQ134" s="2" t="s">
        <v>67</v>
      </c>
      <c r="AR134" s="4">
        <v>4.6643518518518523E-6</v>
      </c>
      <c r="AS134" s="2">
        <v>5</v>
      </c>
      <c r="AT134" s="2">
        <v>1.2774468632414937E-3</v>
      </c>
      <c r="AU134" s="2" t="s">
        <v>108</v>
      </c>
      <c r="AV134" s="4">
        <v>1.387931712962963E-2</v>
      </c>
      <c r="AW134" s="2">
        <v>31</v>
      </c>
      <c r="AX134" s="2">
        <v>14.398301124572754</v>
      </c>
      <c r="AY134" s="2" t="s">
        <v>125</v>
      </c>
      <c r="AZ134" s="4">
        <v>0</v>
      </c>
      <c r="BA134" s="2">
        <v>0</v>
      </c>
      <c r="BB134" s="2">
        <v>0</v>
      </c>
      <c r="BC134" s="2" t="s">
        <v>109</v>
      </c>
      <c r="BD134" s="4">
        <v>0.66368873842592591</v>
      </c>
      <c r="BE134" s="2">
        <v>27</v>
      </c>
      <c r="BF134" s="2">
        <v>0.41141346096992493</v>
      </c>
    </row>
    <row r="135" spans="8:58" x14ac:dyDescent="0.35">
      <c r="H135" t="s">
        <v>133</v>
      </c>
      <c r="J135" t="s">
        <v>131</v>
      </c>
      <c r="Q135" s="2">
        <v>0</v>
      </c>
      <c r="R135" s="2">
        <v>0</v>
      </c>
      <c r="S135" s="2">
        <v>0</v>
      </c>
      <c r="T135" s="4">
        <v>0.85222317129629632</v>
      </c>
      <c r="U135" s="3">
        <v>9.6456232070922852</v>
      </c>
      <c r="V135" s="2">
        <v>64</v>
      </c>
      <c r="W135" s="2">
        <v>26</v>
      </c>
      <c r="X135" s="2">
        <v>8</v>
      </c>
      <c r="Y135" s="2">
        <v>8</v>
      </c>
      <c r="Z135" s="2">
        <v>7</v>
      </c>
      <c r="AA135" s="2">
        <v>38</v>
      </c>
      <c r="AB135" s="2">
        <v>25</v>
      </c>
      <c r="AC135" s="4">
        <v>0.37145833333333333</v>
      </c>
      <c r="AD135" s="5">
        <v>0</v>
      </c>
      <c r="AF135" s="7">
        <v>197.28536987304688</v>
      </c>
      <c r="AG135" s="6">
        <v>151</v>
      </c>
      <c r="AH135" s="2">
        <v>0</v>
      </c>
      <c r="AI135" s="2" t="s">
        <v>68</v>
      </c>
      <c r="AJ135" s="4">
        <v>0</v>
      </c>
      <c r="AK135" s="2">
        <v>0</v>
      </c>
      <c r="AL135" s="2">
        <v>0</v>
      </c>
      <c r="AM135" s="2" t="s">
        <v>64</v>
      </c>
      <c r="AN135" s="4">
        <v>9.3749999999999992E-6</v>
      </c>
      <c r="AO135" s="2">
        <v>7</v>
      </c>
      <c r="AP135" s="2">
        <v>1.8952983664348722E-3</v>
      </c>
      <c r="AQ135" s="2" t="s">
        <v>67</v>
      </c>
      <c r="AR135" s="4">
        <v>2.5578703703703702E-6</v>
      </c>
      <c r="AS135" s="2">
        <v>7</v>
      </c>
      <c r="AT135" s="2">
        <v>6.2866922235116363E-4</v>
      </c>
      <c r="AU135" s="2" t="s">
        <v>108</v>
      </c>
      <c r="AV135" s="4">
        <v>2.3090393518518521E-3</v>
      </c>
      <c r="AW135" s="2">
        <v>7</v>
      </c>
      <c r="AX135" s="2">
        <v>2.2839112281799316</v>
      </c>
      <c r="AY135" s="2" t="s">
        <v>125</v>
      </c>
      <c r="AZ135" s="4">
        <v>0</v>
      </c>
      <c r="BA135" s="2">
        <v>0</v>
      </c>
      <c r="BB135" s="2">
        <v>0</v>
      </c>
      <c r="BC135" s="2" t="s">
        <v>109</v>
      </c>
      <c r="BD135" s="4">
        <v>0.31875137731481479</v>
      </c>
      <c r="BE135" s="2">
        <v>26</v>
      </c>
      <c r="BF135" s="2">
        <v>0.47113019227981567</v>
      </c>
    </row>
    <row r="136" spans="8:58" x14ac:dyDescent="0.35">
      <c r="H136" t="s">
        <v>134</v>
      </c>
      <c r="J136" t="s">
        <v>131</v>
      </c>
      <c r="Q136" s="2">
        <v>0</v>
      </c>
      <c r="R136" s="2">
        <v>0</v>
      </c>
      <c r="S136" s="2">
        <v>0</v>
      </c>
      <c r="T136" s="4">
        <v>0.83729008101851854</v>
      </c>
      <c r="U136" s="3">
        <v>9.9181928634643555</v>
      </c>
      <c r="V136" s="2">
        <v>108</v>
      </c>
      <c r="W136" s="2">
        <v>64</v>
      </c>
      <c r="X136" s="2">
        <v>48</v>
      </c>
      <c r="Y136" s="2">
        <v>32</v>
      </c>
      <c r="Z136" s="2">
        <v>18</v>
      </c>
      <c r="AA136" s="2">
        <v>58</v>
      </c>
      <c r="AB136" s="2">
        <v>80</v>
      </c>
      <c r="AC136" s="4">
        <v>0.85912037037037037</v>
      </c>
      <c r="AD136" s="5">
        <v>1</v>
      </c>
      <c r="AF136" s="7">
        <v>199.30569458007813</v>
      </c>
      <c r="AG136" s="6">
        <v>328</v>
      </c>
      <c r="AH136" s="2">
        <v>0</v>
      </c>
      <c r="AI136" s="2" t="s">
        <v>68</v>
      </c>
      <c r="AJ136" s="4">
        <v>0</v>
      </c>
      <c r="AK136" s="2">
        <v>0</v>
      </c>
      <c r="AL136" s="2">
        <v>0</v>
      </c>
      <c r="AM136" s="2" t="s">
        <v>64</v>
      </c>
      <c r="AN136" s="4">
        <v>0</v>
      </c>
      <c r="AO136" s="2">
        <v>0</v>
      </c>
      <c r="AP136" s="2">
        <v>0</v>
      </c>
      <c r="AQ136" s="2" t="s">
        <v>67</v>
      </c>
      <c r="AR136" s="4">
        <v>1.2037037037037037E-6</v>
      </c>
      <c r="AS136" s="2">
        <v>2</v>
      </c>
      <c r="AT136" s="2">
        <v>2.6067750877700746E-4</v>
      </c>
      <c r="AU136" s="2" t="s">
        <v>108</v>
      </c>
      <c r="AV136" s="4">
        <v>0</v>
      </c>
      <c r="AW136" s="2">
        <v>0</v>
      </c>
      <c r="AX136" s="2">
        <v>0</v>
      </c>
      <c r="AY136" s="2" t="s">
        <v>125</v>
      </c>
      <c r="AZ136" s="4">
        <v>0</v>
      </c>
      <c r="BA136" s="2">
        <v>0</v>
      </c>
      <c r="BB136" s="2">
        <v>0</v>
      </c>
      <c r="BC136" s="2" t="s">
        <v>109</v>
      </c>
      <c r="BD136" s="4">
        <v>0.81800439814814818</v>
      </c>
      <c r="BE136" s="2">
        <v>82</v>
      </c>
      <c r="BF136" s="2">
        <v>0.93633931875228882</v>
      </c>
    </row>
    <row r="137" spans="8:58" x14ac:dyDescent="0.35">
      <c r="H137" t="s">
        <v>135</v>
      </c>
      <c r="J137" t="s">
        <v>131</v>
      </c>
      <c r="Q137" s="2">
        <v>0</v>
      </c>
      <c r="R137" s="2">
        <v>0</v>
      </c>
      <c r="S137" s="2">
        <v>0</v>
      </c>
      <c r="T137" s="4">
        <v>0.8076599884259259</v>
      </c>
      <c r="U137" s="3">
        <v>10.744218826293945</v>
      </c>
      <c r="V137" s="2">
        <v>118</v>
      </c>
      <c r="W137" s="2">
        <v>63</v>
      </c>
      <c r="X137" s="2">
        <v>13</v>
      </c>
      <c r="Y137" s="2">
        <v>5</v>
      </c>
      <c r="Z137" s="2">
        <v>0</v>
      </c>
      <c r="AA137" s="2">
        <v>47</v>
      </c>
      <c r="AB137" s="2">
        <v>76</v>
      </c>
      <c r="AC137" s="4">
        <v>0.68188657407407405</v>
      </c>
      <c r="AD137" s="5">
        <v>0</v>
      </c>
      <c r="AF137" s="7">
        <v>208.26420593261719</v>
      </c>
      <c r="AG137" s="6">
        <v>246</v>
      </c>
      <c r="AH137" s="2">
        <v>0</v>
      </c>
      <c r="AI137" s="2" t="s">
        <v>68</v>
      </c>
      <c r="AJ137" s="4">
        <v>0</v>
      </c>
      <c r="AK137" s="2">
        <v>0</v>
      </c>
      <c r="AL137" s="2">
        <v>0</v>
      </c>
      <c r="AM137" s="2" t="s">
        <v>64</v>
      </c>
      <c r="AN137" s="4">
        <v>4.3171296296296296E-6</v>
      </c>
      <c r="AO137" s="2">
        <v>1</v>
      </c>
      <c r="AP137" s="2">
        <v>2.3741400800645351E-3</v>
      </c>
      <c r="AQ137" s="2" t="s">
        <v>67</v>
      </c>
      <c r="AR137" s="4">
        <v>0</v>
      </c>
      <c r="AS137" s="2">
        <v>0</v>
      </c>
      <c r="AT137" s="2">
        <v>0</v>
      </c>
      <c r="AU137" s="2" t="s">
        <v>108</v>
      </c>
      <c r="AV137" s="4">
        <v>5.0394675925925928E-3</v>
      </c>
      <c r="AW137" s="2">
        <v>11</v>
      </c>
      <c r="AX137" s="2">
        <v>5.3088908195495605</v>
      </c>
      <c r="AY137" s="2" t="s">
        <v>125</v>
      </c>
      <c r="AZ137" s="4">
        <v>0</v>
      </c>
      <c r="BA137" s="2">
        <v>0</v>
      </c>
      <c r="BB137" s="2">
        <v>0</v>
      </c>
      <c r="BC137" s="2" t="s">
        <v>109</v>
      </c>
      <c r="BD137" s="4">
        <v>0</v>
      </c>
      <c r="BE137" s="2">
        <v>0</v>
      </c>
      <c r="BF137" s="2">
        <v>0</v>
      </c>
    </row>
    <row r="138" spans="8:58" x14ac:dyDescent="0.35">
      <c r="H138" t="s">
        <v>136</v>
      </c>
      <c r="J138" t="s">
        <v>131</v>
      </c>
      <c r="Q138" s="2">
        <v>0</v>
      </c>
      <c r="R138" s="2">
        <v>0</v>
      </c>
      <c r="S138" s="2">
        <v>0</v>
      </c>
      <c r="T138" s="4">
        <v>0.40900900462962964</v>
      </c>
      <c r="U138" s="3">
        <v>9.017242431640625</v>
      </c>
      <c r="V138" s="2">
        <v>59</v>
      </c>
      <c r="W138" s="2">
        <v>45</v>
      </c>
      <c r="X138" s="2">
        <v>23</v>
      </c>
      <c r="Y138" s="2">
        <v>9</v>
      </c>
      <c r="Z138" s="2">
        <v>6</v>
      </c>
      <c r="AA138" s="2">
        <v>43</v>
      </c>
      <c r="AB138" s="2">
        <v>0</v>
      </c>
      <c r="AC138" s="4">
        <v>0</v>
      </c>
      <c r="AD138" s="5">
        <v>0</v>
      </c>
      <c r="AF138" s="7">
        <v>88.515205383300781</v>
      </c>
      <c r="AG138" s="6">
        <v>185</v>
      </c>
      <c r="AH138" s="2">
        <v>0</v>
      </c>
      <c r="AI138" s="2" t="s">
        <v>68</v>
      </c>
      <c r="AJ138" s="4">
        <v>0</v>
      </c>
      <c r="AK138" s="2">
        <v>0</v>
      </c>
      <c r="AL138" s="2">
        <v>0</v>
      </c>
      <c r="AM138" s="2" t="s">
        <v>64</v>
      </c>
      <c r="AN138" s="4">
        <v>0</v>
      </c>
      <c r="AO138" s="2">
        <v>0</v>
      </c>
      <c r="AP138" s="2">
        <v>0</v>
      </c>
      <c r="AQ138" s="2" t="s">
        <v>67</v>
      </c>
      <c r="AR138" s="4">
        <v>0</v>
      </c>
      <c r="AS138" s="2">
        <v>0</v>
      </c>
      <c r="AT138" s="2">
        <v>0</v>
      </c>
      <c r="AU138" s="2" t="s">
        <v>108</v>
      </c>
      <c r="AV138" s="4">
        <v>0</v>
      </c>
      <c r="AW138" s="2">
        <v>0</v>
      </c>
      <c r="AX138" s="2">
        <v>0</v>
      </c>
      <c r="AY138" s="2" t="s">
        <v>125</v>
      </c>
      <c r="AZ138" s="4">
        <v>0</v>
      </c>
      <c r="BA138" s="2">
        <v>0</v>
      </c>
      <c r="BB138" s="2">
        <v>0</v>
      </c>
      <c r="BC138" s="2" t="s">
        <v>109</v>
      </c>
      <c r="BD138" s="4">
        <v>0</v>
      </c>
      <c r="BE138" s="2">
        <v>0</v>
      </c>
      <c r="BF138" s="2">
        <v>0</v>
      </c>
    </row>
    <row r="139" spans="8:58" x14ac:dyDescent="0.35">
      <c r="H139" t="s">
        <v>137</v>
      </c>
      <c r="J139" t="s">
        <v>131</v>
      </c>
      <c r="Q139" s="2">
        <v>0</v>
      </c>
      <c r="R139" s="2">
        <v>0</v>
      </c>
      <c r="S139" s="2">
        <v>0</v>
      </c>
      <c r="T139" s="4">
        <v>0.67362487268518523</v>
      </c>
      <c r="U139" s="3">
        <v>8.758275032043457</v>
      </c>
      <c r="V139" s="2">
        <v>31</v>
      </c>
      <c r="W139" s="2">
        <v>43</v>
      </c>
      <c r="X139" s="2">
        <v>34</v>
      </c>
      <c r="Y139" s="2">
        <v>31</v>
      </c>
      <c r="Z139" s="2">
        <v>10</v>
      </c>
      <c r="AA139" s="2">
        <v>54</v>
      </c>
      <c r="AB139" s="2">
        <v>0</v>
      </c>
      <c r="AC139" s="4">
        <v>0</v>
      </c>
      <c r="AD139" s="5">
        <v>0</v>
      </c>
      <c r="AF139" s="7">
        <v>141.59500122070313</v>
      </c>
      <c r="AG139" s="6">
        <v>203</v>
      </c>
      <c r="AH139" s="2">
        <v>0</v>
      </c>
      <c r="AI139" s="2" t="s">
        <v>68</v>
      </c>
      <c r="AJ139" s="4">
        <v>0</v>
      </c>
      <c r="AK139" s="2">
        <v>0</v>
      </c>
      <c r="AL139" s="2">
        <v>0</v>
      </c>
      <c r="AM139" s="2" t="s">
        <v>64</v>
      </c>
      <c r="AN139" s="4">
        <v>0</v>
      </c>
      <c r="AO139" s="2">
        <v>0</v>
      </c>
      <c r="AP139" s="2">
        <v>0</v>
      </c>
      <c r="AQ139" s="2" t="s">
        <v>67</v>
      </c>
      <c r="AR139" s="4">
        <v>0</v>
      </c>
      <c r="AS139" s="2">
        <v>0</v>
      </c>
      <c r="AT139" s="2">
        <v>0</v>
      </c>
      <c r="AU139" s="2" t="s">
        <v>108</v>
      </c>
      <c r="AV139" s="4">
        <v>0</v>
      </c>
      <c r="AW139" s="2">
        <v>0</v>
      </c>
      <c r="AX139" s="2">
        <v>0</v>
      </c>
      <c r="AY139" s="2" t="s">
        <v>125</v>
      </c>
      <c r="AZ139" s="4">
        <v>0</v>
      </c>
      <c r="BA139" s="2">
        <v>0</v>
      </c>
      <c r="BB139" s="2">
        <v>0</v>
      </c>
      <c r="BC139" s="2" t="s">
        <v>109</v>
      </c>
      <c r="BD139" s="4">
        <v>0</v>
      </c>
      <c r="BE139" s="2">
        <v>0</v>
      </c>
      <c r="BF139" s="2">
        <v>0</v>
      </c>
    </row>
    <row r="140" spans="8:58" x14ac:dyDescent="0.35">
      <c r="H140" t="s">
        <v>282</v>
      </c>
      <c r="J140" t="s">
        <v>114</v>
      </c>
      <c r="Q140" s="2">
        <v>0</v>
      </c>
      <c r="R140" s="2">
        <v>0</v>
      </c>
      <c r="S140" s="2">
        <v>0</v>
      </c>
      <c r="T140" s="4">
        <v>1.6760011574074075E-2</v>
      </c>
      <c r="U140" s="3">
        <v>9.8263158798217773</v>
      </c>
      <c r="V140" s="2">
        <v>1</v>
      </c>
      <c r="W140" s="2">
        <v>0</v>
      </c>
      <c r="X140" s="2">
        <v>0</v>
      </c>
      <c r="Y140" s="2">
        <v>1</v>
      </c>
      <c r="Z140" s="2">
        <v>0</v>
      </c>
      <c r="AA140" s="2">
        <v>2</v>
      </c>
      <c r="AB140" s="2">
        <v>0</v>
      </c>
      <c r="AC140" s="4">
        <v>2.6620370370370372E-4</v>
      </c>
      <c r="AD140" s="5">
        <v>0</v>
      </c>
      <c r="AF140" s="7">
        <v>3.9525399208068848</v>
      </c>
      <c r="AG140" s="6">
        <v>4</v>
      </c>
      <c r="AH140" s="2">
        <v>0</v>
      </c>
      <c r="AI140" s="2" t="s">
        <v>68</v>
      </c>
      <c r="AJ140" s="4">
        <v>0</v>
      </c>
      <c r="AK140" s="2">
        <v>0</v>
      </c>
      <c r="AL140" s="2">
        <v>0</v>
      </c>
      <c r="AM140" s="2" t="s">
        <v>64</v>
      </c>
      <c r="AN140" s="4">
        <v>0</v>
      </c>
      <c r="AO140" s="2">
        <v>0</v>
      </c>
      <c r="AP140" s="2">
        <v>0</v>
      </c>
      <c r="AQ140" s="2" t="s">
        <v>67</v>
      </c>
      <c r="AR140" s="4">
        <v>0</v>
      </c>
      <c r="AS140" s="2">
        <v>0</v>
      </c>
      <c r="AT140" s="2">
        <v>0</v>
      </c>
      <c r="AU140" s="2" t="s">
        <v>108</v>
      </c>
      <c r="AV140" s="4">
        <v>0</v>
      </c>
      <c r="AW140" s="2">
        <v>0</v>
      </c>
      <c r="AX140" s="2">
        <v>0</v>
      </c>
      <c r="AY140" s="2" t="s">
        <v>125</v>
      </c>
      <c r="AZ140" s="4">
        <v>0</v>
      </c>
      <c r="BA140" s="2">
        <v>0</v>
      </c>
      <c r="BB140" s="2">
        <v>0</v>
      </c>
      <c r="BC140" s="2" t="s">
        <v>109</v>
      </c>
      <c r="BD140" s="4">
        <v>0</v>
      </c>
      <c r="BE140" s="2">
        <v>0</v>
      </c>
      <c r="BF140" s="2">
        <v>0</v>
      </c>
    </row>
    <row r="141" spans="8:58" x14ac:dyDescent="0.35">
      <c r="H141" t="s">
        <v>138</v>
      </c>
      <c r="J141" t="s">
        <v>131</v>
      </c>
      <c r="Q141" s="2">
        <v>0</v>
      </c>
      <c r="R141" s="2">
        <v>0</v>
      </c>
      <c r="S141" s="2">
        <v>0</v>
      </c>
      <c r="T141" s="4">
        <v>0.14736587962962963</v>
      </c>
      <c r="U141" s="3">
        <v>14.01507568359375</v>
      </c>
      <c r="V141" s="2">
        <v>5</v>
      </c>
      <c r="W141" s="2">
        <v>3</v>
      </c>
      <c r="X141" s="2">
        <v>1</v>
      </c>
      <c r="Y141" s="2">
        <v>1</v>
      </c>
      <c r="Z141" s="2">
        <v>4</v>
      </c>
      <c r="AA141" s="2">
        <v>28</v>
      </c>
      <c r="AB141" s="2">
        <v>1</v>
      </c>
      <c r="AC141" s="4">
        <v>8.9699074074074073E-3</v>
      </c>
      <c r="AD141" s="5">
        <v>0</v>
      </c>
      <c r="AF141" s="7">
        <v>49.568260192871094</v>
      </c>
      <c r="AG141" s="6">
        <v>42</v>
      </c>
      <c r="AH141" s="2">
        <v>0</v>
      </c>
      <c r="AI141" s="2" t="s">
        <v>68</v>
      </c>
      <c r="AJ141" s="4">
        <v>0</v>
      </c>
      <c r="AK141" s="2">
        <v>0</v>
      </c>
      <c r="AL141" s="2">
        <v>0</v>
      </c>
      <c r="AM141" s="2" t="s">
        <v>64</v>
      </c>
      <c r="AN141" s="4">
        <v>0</v>
      </c>
      <c r="AO141" s="2">
        <v>0</v>
      </c>
      <c r="AP141" s="2">
        <v>0</v>
      </c>
      <c r="AQ141" s="2" t="s">
        <v>67</v>
      </c>
      <c r="AR141" s="4">
        <v>0</v>
      </c>
      <c r="AS141" s="2">
        <v>0</v>
      </c>
      <c r="AT141" s="2">
        <v>0</v>
      </c>
      <c r="AU141" s="2" t="s">
        <v>108</v>
      </c>
      <c r="AV141" s="4">
        <v>1.9796643518518518E-3</v>
      </c>
      <c r="AW141" s="2">
        <v>4</v>
      </c>
      <c r="AX141" s="2">
        <v>2.0988502502441406</v>
      </c>
      <c r="AY141" s="2" t="s">
        <v>125</v>
      </c>
      <c r="AZ141" s="4">
        <v>2.3384664351851853E-2</v>
      </c>
      <c r="BA141" s="2">
        <v>21</v>
      </c>
      <c r="BB141" s="2">
        <v>9.8680801391601563</v>
      </c>
      <c r="BC141" s="2" t="s">
        <v>109</v>
      </c>
      <c r="BD141" s="4">
        <v>7.4505439814814816E-3</v>
      </c>
      <c r="BE141" s="2">
        <v>1</v>
      </c>
      <c r="BF141" s="2">
        <v>1.6450239345431328E-3</v>
      </c>
    </row>
    <row r="142" spans="8:58" x14ac:dyDescent="0.35">
      <c r="H142" t="s">
        <v>283</v>
      </c>
      <c r="J142" t="s">
        <v>160</v>
      </c>
      <c r="Q142" s="2">
        <v>0</v>
      </c>
      <c r="R142" s="2">
        <v>0</v>
      </c>
      <c r="S142" s="2">
        <v>0</v>
      </c>
      <c r="T142" s="4">
        <v>1.1398275462962962E-2</v>
      </c>
      <c r="U142" s="3">
        <v>5.0426983833312988</v>
      </c>
      <c r="V142" s="2">
        <v>2</v>
      </c>
      <c r="W142" s="2">
        <v>1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4">
        <v>9.2592592592592588E-5</v>
      </c>
      <c r="AD142" s="5">
        <v>0</v>
      </c>
      <c r="AF142" s="7">
        <v>1.3794735670089722</v>
      </c>
      <c r="AG142" s="6">
        <v>3</v>
      </c>
      <c r="AH142" s="2">
        <v>0</v>
      </c>
      <c r="AI142" s="2" t="s">
        <v>68</v>
      </c>
      <c r="AJ142" s="4">
        <v>0</v>
      </c>
      <c r="AK142" s="2">
        <v>0</v>
      </c>
      <c r="AL142" s="2">
        <v>0</v>
      </c>
      <c r="AM142" s="2" t="s">
        <v>64</v>
      </c>
      <c r="AN142" s="4">
        <v>0</v>
      </c>
      <c r="AO142" s="2">
        <v>0</v>
      </c>
      <c r="AP142" s="2">
        <v>0</v>
      </c>
      <c r="AQ142" s="2" t="s">
        <v>67</v>
      </c>
      <c r="AR142" s="4">
        <v>0</v>
      </c>
      <c r="AS142" s="2">
        <v>0</v>
      </c>
      <c r="AT142" s="2">
        <v>0</v>
      </c>
      <c r="AU142" s="2" t="s">
        <v>108</v>
      </c>
      <c r="AV142" s="4">
        <v>0</v>
      </c>
      <c r="AW142" s="2">
        <v>0</v>
      </c>
      <c r="AX142" s="2">
        <v>0</v>
      </c>
      <c r="AY142" s="2" t="s">
        <v>125</v>
      </c>
      <c r="AZ142" s="4">
        <v>0</v>
      </c>
      <c r="BA142" s="2">
        <v>0</v>
      </c>
      <c r="BB142" s="2">
        <v>0</v>
      </c>
      <c r="BC142" s="2" t="s">
        <v>109</v>
      </c>
      <c r="BD142" s="4">
        <v>0</v>
      </c>
      <c r="BE142" s="2">
        <v>0</v>
      </c>
      <c r="BF142" s="2">
        <v>0</v>
      </c>
    </row>
    <row r="143" spans="8:58" x14ac:dyDescent="0.35">
      <c r="H143" t="s">
        <v>284</v>
      </c>
      <c r="J143" t="s">
        <v>160</v>
      </c>
      <c r="Q143" s="2">
        <v>12</v>
      </c>
      <c r="R143" s="2">
        <v>0</v>
      </c>
      <c r="S143" s="2">
        <v>0</v>
      </c>
      <c r="T143" s="4">
        <v>0.25971856481481481</v>
      </c>
      <c r="U143" s="3">
        <v>58.518344879150391</v>
      </c>
      <c r="V143" s="2">
        <v>4</v>
      </c>
      <c r="W143" s="2">
        <v>1</v>
      </c>
      <c r="X143" s="2">
        <v>0</v>
      </c>
      <c r="Y143" s="2">
        <v>0</v>
      </c>
      <c r="Z143" s="2">
        <v>0</v>
      </c>
      <c r="AA143" s="2">
        <v>3</v>
      </c>
      <c r="AB143" s="2">
        <v>3</v>
      </c>
      <c r="AC143" s="4">
        <v>2.9872685185185186E-2</v>
      </c>
      <c r="AD143" s="5">
        <v>5</v>
      </c>
      <c r="AF143" s="7">
        <v>364.75921630859375</v>
      </c>
      <c r="AG143" s="6">
        <v>8</v>
      </c>
      <c r="AH143" s="2">
        <v>0</v>
      </c>
      <c r="AI143" s="2" t="s">
        <v>68</v>
      </c>
      <c r="AJ143" s="4">
        <v>0</v>
      </c>
      <c r="AK143" s="2">
        <v>0</v>
      </c>
      <c r="AL143" s="2">
        <v>0</v>
      </c>
      <c r="AM143" s="2" t="s">
        <v>64</v>
      </c>
      <c r="AN143" s="4">
        <v>0</v>
      </c>
      <c r="AO143" s="2">
        <v>0</v>
      </c>
      <c r="AP143" s="2">
        <v>0</v>
      </c>
      <c r="AQ143" s="2" t="s">
        <v>67</v>
      </c>
      <c r="AR143" s="4">
        <v>0</v>
      </c>
      <c r="AS143" s="2">
        <v>0</v>
      </c>
      <c r="AT143" s="2">
        <v>0</v>
      </c>
      <c r="AU143" s="2" t="s">
        <v>108</v>
      </c>
      <c r="AV143" s="4">
        <v>4.2089247685185183E-2</v>
      </c>
      <c r="AW143" s="2">
        <v>30</v>
      </c>
      <c r="AX143" s="2">
        <v>73.085556030273438</v>
      </c>
      <c r="AY143" s="2" t="s">
        <v>125</v>
      </c>
      <c r="AZ143" s="4">
        <v>0</v>
      </c>
      <c r="BA143" s="2">
        <v>0</v>
      </c>
      <c r="BB143" s="2">
        <v>0</v>
      </c>
      <c r="BC143" s="2" t="s">
        <v>109</v>
      </c>
      <c r="BD143" s="4">
        <v>0</v>
      </c>
      <c r="BE143" s="2">
        <v>0</v>
      </c>
      <c r="BF143" s="2">
        <v>0</v>
      </c>
    </row>
    <row r="144" spans="8:58" x14ac:dyDescent="0.35">
      <c r="H144" t="s">
        <v>285</v>
      </c>
      <c r="J144" t="s">
        <v>286</v>
      </c>
      <c r="Q144" s="2">
        <v>248</v>
      </c>
      <c r="R144" s="2">
        <v>4</v>
      </c>
      <c r="S144" s="2">
        <v>0</v>
      </c>
      <c r="T144" s="4">
        <v>1.1526652314814816</v>
      </c>
      <c r="U144" s="3">
        <v>49.850650787353516</v>
      </c>
      <c r="V144" s="2">
        <v>23</v>
      </c>
      <c r="W144" s="2">
        <v>14</v>
      </c>
      <c r="X144" s="2">
        <v>3</v>
      </c>
      <c r="Y144" s="2">
        <v>2</v>
      </c>
      <c r="Z144" s="2">
        <v>0</v>
      </c>
      <c r="AA144" s="2">
        <v>21</v>
      </c>
      <c r="AB144" s="2">
        <v>8</v>
      </c>
      <c r="AC144" s="4">
        <v>8.44212962962963E-2</v>
      </c>
      <c r="AD144" s="5">
        <v>10</v>
      </c>
      <c r="AF144" s="7">
        <v>1379.066650390625</v>
      </c>
      <c r="AG144" s="6">
        <v>63</v>
      </c>
      <c r="AH144" s="2">
        <v>0</v>
      </c>
      <c r="AI144" s="2" t="s">
        <v>68</v>
      </c>
      <c r="AJ144" s="4">
        <v>2.1851851851851852E-5</v>
      </c>
      <c r="AK144" s="2">
        <v>6</v>
      </c>
      <c r="AL144" s="2">
        <v>4.5192930847406387E-3</v>
      </c>
      <c r="AM144" s="2" t="s">
        <v>64</v>
      </c>
      <c r="AN144" s="4">
        <v>0</v>
      </c>
      <c r="AO144" s="2">
        <v>0</v>
      </c>
      <c r="AP144" s="2">
        <v>0</v>
      </c>
      <c r="AQ144" s="2" t="s">
        <v>67</v>
      </c>
      <c r="AR144" s="4">
        <v>2.2800925925925925E-6</v>
      </c>
      <c r="AS144" s="2">
        <v>2</v>
      </c>
      <c r="AT144" s="2">
        <v>7.0179864997044206E-4</v>
      </c>
      <c r="AU144" s="2" t="s">
        <v>108</v>
      </c>
      <c r="AV144" s="4">
        <v>4.6612465277777779E-2</v>
      </c>
      <c r="AW144" s="2">
        <v>69</v>
      </c>
      <c r="AX144" s="2">
        <v>74.578102111816406</v>
      </c>
      <c r="AY144" s="2" t="s">
        <v>125</v>
      </c>
      <c r="AZ144" s="4">
        <v>0</v>
      </c>
      <c r="BA144" s="2">
        <v>0</v>
      </c>
      <c r="BB144" s="2">
        <v>0</v>
      </c>
      <c r="BC144" s="2" t="s">
        <v>109</v>
      </c>
      <c r="BD144" s="4">
        <v>6.0860555555555557E-2</v>
      </c>
      <c r="BE144" s="2">
        <v>9</v>
      </c>
      <c r="BF144" s="2">
        <v>3.3504750579595566E-2</v>
      </c>
    </row>
    <row r="145" spans="8:58" x14ac:dyDescent="0.35">
      <c r="H145" t="s">
        <v>140</v>
      </c>
      <c r="J145" t="s">
        <v>141</v>
      </c>
      <c r="Q145" s="2">
        <v>0</v>
      </c>
      <c r="R145" s="2">
        <v>0</v>
      </c>
      <c r="S145" s="2">
        <v>0</v>
      </c>
      <c r="T145" s="4">
        <v>5.6707094907407406E-2</v>
      </c>
      <c r="U145" s="3">
        <v>23.12310791015625</v>
      </c>
      <c r="V145" s="2">
        <v>4</v>
      </c>
      <c r="W145" s="2">
        <v>2</v>
      </c>
      <c r="X145" s="2">
        <v>0</v>
      </c>
      <c r="Y145" s="2">
        <v>0</v>
      </c>
      <c r="Z145" s="2">
        <v>0</v>
      </c>
      <c r="AA145" s="2">
        <v>2</v>
      </c>
      <c r="AB145" s="2">
        <v>0</v>
      </c>
      <c r="AC145" s="4">
        <v>7.6851851851851855E-3</v>
      </c>
      <c r="AD145" s="5">
        <v>0</v>
      </c>
      <c r="AF145" s="7">
        <v>31.469867706298828</v>
      </c>
      <c r="AG145" s="6">
        <v>8</v>
      </c>
      <c r="AH145" s="2">
        <v>0</v>
      </c>
      <c r="AI145" s="2" t="s">
        <v>68</v>
      </c>
      <c r="AJ145" s="4">
        <v>0</v>
      </c>
      <c r="AK145" s="2">
        <v>0</v>
      </c>
      <c r="AL145" s="2">
        <v>0</v>
      </c>
      <c r="AM145" s="2" t="s">
        <v>64</v>
      </c>
      <c r="AN145" s="4">
        <v>0</v>
      </c>
      <c r="AO145" s="2">
        <v>0</v>
      </c>
      <c r="AP145" s="2">
        <v>0</v>
      </c>
      <c r="AQ145" s="2" t="s">
        <v>67</v>
      </c>
      <c r="AR145" s="4">
        <v>5.787037037037037E-7</v>
      </c>
      <c r="AS145" s="2">
        <v>1</v>
      </c>
      <c r="AT145" s="2">
        <v>1.2791113113053143E-4</v>
      </c>
      <c r="AU145" s="2" t="s">
        <v>108</v>
      </c>
      <c r="AV145" s="4">
        <v>1.2208101851851852E-3</v>
      </c>
      <c r="AW145" s="2">
        <v>4</v>
      </c>
      <c r="AX145" s="2">
        <v>1.5014854669570923</v>
      </c>
      <c r="AY145" s="2" t="s">
        <v>125</v>
      </c>
      <c r="AZ145" s="4">
        <v>5.2491782407407409E-3</v>
      </c>
      <c r="BA145" s="2">
        <v>3</v>
      </c>
      <c r="BB145" s="2">
        <v>3.2673513889312744</v>
      </c>
      <c r="BC145" s="2" t="s">
        <v>109</v>
      </c>
      <c r="BD145" s="4">
        <v>0</v>
      </c>
      <c r="BE145" s="2">
        <v>0</v>
      </c>
      <c r="BF145" s="2">
        <v>0</v>
      </c>
    </row>
    <row r="146" spans="8:58" x14ac:dyDescent="0.35">
      <c r="H146" t="s">
        <v>287</v>
      </c>
      <c r="J146" t="s">
        <v>114</v>
      </c>
      <c r="Q146" s="2">
        <v>0</v>
      </c>
      <c r="R146" s="2">
        <v>0</v>
      </c>
      <c r="S146" s="2">
        <v>0</v>
      </c>
      <c r="T146" s="4">
        <v>4.0329814814814811E-2</v>
      </c>
      <c r="U146" s="3">
        <v>8.0801858901977539</v>
      </c>
      <c r="V146" s="2">
        <v>2</v>
      </c>
      <c r="W146" s="2">
        <v>1</v>
      </c>
      <c r="X146" s="2">
        <v>2</v>
      </c>
      <c r="Y146" s="2">
        <v>1</v>
      </c>
      <c r="Z146" s="2">
        <v>0</v>
      </c>
      <c r="AA146" s="2">
        <v>6</v>
      </c>
      <c r="AB146" s="2">
        <v>1</v>
      </c>
      <c r="AC146" s="4">
        <v>9.3634259259259261E-3</v>
      </c>
      <c r="AD146" s="5">
        <v>0</v>
      </c>
      <c r="AF146" s="7">
        <v>7.8209395408630371</v>
      </c>
      <c r="AG146" s="6">
        <v>12</v>
      </c>
      <c r="AH146" s="2">
        <v>0</v>
      </c>
      <c r="AI146" s="2" t="s">
        <v>68</v>
      </c>
      <c r="AJ146" s="4">
        <v>0</v>
      </c>
      <c r="AK146" s="2">
        <v>0</v>
      </c>
      <c r="AL146" s="2">
        <v>0</v>
      </c>
      <c r="AM146" s="2" t="s">
        <v>64</v>
      </c>
      <c r="AN146" s="4">
        <v>0</v>
      </c>
      <c r="AO146" s="2">
        <v>0</v>
      </c>
      <c r="AP146" s="2">
        <v>0</v>
      </c>
      <c r="AQ146" s="2" t="s">
        <v>67</v>
      </c>
      <c r="AR146" s="4">
        <v>0</v>
      </c>
      <c r="AS146" s="2">
        <v>0</v>
      </c>
      <c r="AT146" s="2">
        <v>0</v>
      </c>
      <c r="AU146" s="2" t="s">
        <v>108</v>
      </c>
      <c r="AV146" s="4">
        <v>0</v>
      </c>
      <c r="AW146" s="2">
        <v>0</v>
      </c>
      <c r="AX146" s="2">
        <v>0</v>
      </c>
      <c r="AY146" s="2" t="s">
        <v>125</v>
      </c>
      <c r="AZ146" s="4">
        <v>0</v>
      </c>
      <c r="BA146" s="2">
        <v>0</v>
      </c>
      <c r="BB146" s="2">
        <v>0</v>
      </c>
      <c r="BC146" s="2" t="s">
        <v>109</v>
      </c>
      <c r="BD146" s="4">
        <v>1.1259097222222222E-2</v>
      </c>
      <c r="BE146" s="2">
        <v>2</v>
      </c>
      <c r="BF146" s="2">
        <v>2.0077068358659744E-2</v>
      </c>
    </row>
    <row r="147" spans="8:58" x14ac:dyDescent="0.35">
      <c r="H147" t="s">
        <v>288</v>
      </c>
      <c r="J147" t="s">
        <v>114</v>
      </c>
      <c r="Q147" s="2">
        <v>0</v>
      </c>
      <c r="R147" s="2">
        <v>0</v>
      </c>
      <c r="S147" s="2">
        <v>0</v>
      </c>
      <c r="T147" s="4">
        <v>8.3700057870370367E-2</v>
      </c>
      <c r="U147" s="3">
        <v>28.52027702331543</v>
      </c>
      <c r="V147" s="2">
        <v>1</v>
      </c>
      <c r="W147" s="2">
        <v>1</v>
      </c>
      <c r="X147" s="2">
        <v>1</v>
      </c>
      <c r="Y147" s="2">
        <v>0</v>
      </c>
      <c r="Z147" s="2">
        <v>0</v>
      </c>
      <c r="AA147" s="2">
        <v>4</v>
      </c>
      <c r="AB147" s="2">
        <v>3</v>
      </c>
      <c r="AC147" s="4">
        <v>8.6643518518518522E-2</v>
      </c>
      <c r="AD147" s="5">
        <v>0</v>
      </c>
      <c r="AF147" s="7">
        <v>57.291572570800781</v>
      </c>
      <c r="AG147" s="6">
        <v>7</v>
      </c>
      <c r="AH147" s="2">
        <v>0</v>
      </c>
      <c r="AI147" s="2" t="s">
        <v>68</v>
      </c>
      <c r="AJ147" s="4">
        <v>0</v>
      </c>
      <c r="AK147" s="2">
        <v>0</v>
      </c>
      <c r="AL147" s="2">
        <v>0</v>
      </c>
      <c r="AM147" s="2" t="s">
        <v>64</v>
      </c>
      <c r="AN147" s="4">
        <v>0</v>
      </c>
      <c r="AO147" s="2">
        <v>0</v>
      </c>
      <c r="AP147" s="2">
        <v>0</v>
      </c>
      <c r="AQ147" s="2" t="s">
        <v>67</v>
      </c>
      <c r="AR147" s="4">
        <v>0</v>
      </c>
      <c r="AS147" s="2">
        <v>0</v>
      </c>
      <c r="AT147" s="2">
        <v>0</v>
      </c>
      <c r="AU147" s="2" t="s">
        <v>108</v>
      </c>
      <c r="AV147" s="4">
        <v>3.0663773148148147E-3</v>
      </c>
      <c r="AW147" s="2">
        <v>9</v>
      </c>
      <c r="AX147" s="2">
        <v>4.1196255683898926</v>
      </c>
      <c r="AY147" s="2" t="s">
        <v>125</v>
      </c>
      <c r="AZ147" s="4">
        <v>0</v>
      </c>
      <c r="BA147" s="2">
        <v>0</v>
      </c>
      <c r="BB147" s="2">
        <v>0</v>
      </c>
      <c r="BC147" s="2" t="s">
        <v>109</v>
      </c>
      <c r="BD147" s="4">
        <v>9.0772997685185181E-2</v>
      </c>
      <c r="BE147" s="2">
        <v>4</v>
      </c>
      <c r="BF147" s="2">
        <v>0.7982746958732605</v>
      </c>
    </row>
    <row r="148" spans="8:58" x14ac:dyDescent="0.35">
      <c r="H148" t="s">
        <v>289</v>
      </c>
      <c r="J148" t="s">
        <v>115</v>
      </c>
      <c r="Q148" s="2">
        <v>0</v>
      </c>
      <c r="R148" s="2">
        <v>0</v>
      </c>
      <c r="S148" s="2">
        <v>0</v>
      </c>
      <c r="T148" s="4">
        <v>8.4752581018518514E-2</v>
      </c>
      <c r="U148" s="3">
        <v>4.170994758605957</v>
      </c>
      <c r="V148" s="2">
        <v>12</v>
      </c>
      <c r="W148" s="2">
        <v>3</v>
      </c>
      <c r="X148" s="2">
        <v>0</v>
      </c>
      <c r="Y148" s="2">
        <v>0</v>
      </c>
      <c r="Z148" s="2">
        <v>0</v>
      </c>
      <c r="AA148" s="2">
        <v>5</v>
      </c>
      <c r="AB148" s="2">
        <v>4</v>
      </c>
      <c r="AC148" s="4">
        <v>4.0787037037037038E-2</v>
      </c>
      <c r="AD148" s="5">
        <v>0</v>
      </c>
      <c r="AF148" s="7">
        <v>8.4840621948242188</v>
      </c>
      <c r="AG148" s="6">
        <v>20</v>
      </c>
      <c r="AH148" s="2">
        <v>0</v>
      </c>
      <c r="AI148" s="2" t="s">
        <v>68</v>
      </c>
      <c r="AJ148" s="4">
        <v>0</v>
      </c>
      <c r="AK148" s="2">
        <v>0</v>
      </c>
      <c r="AL148" s="2">
        <v>0</v>
      </c>
      <c r="AM148" s="2" t="s">
        <v>64</v>
      </c>
      <c r="AN148" s="4">
        <v>0</v>
      </c>
      <c r="AO148" s="2">
        <v>0</v>
      </c>
      <c r="AP148" s="2">
        <v>0</v>
      </c>
      <c r="AQ148" s="2" t="s">
        <v>67</v>
      </c>
      <c r="AR148" s="4">
        <v>0</v>
      </c>
      <c r="AS148" s="2">
        <v>0</v>
      </c>
      <c r="AT148" s="2">
        <v>0</v>
      </c>
      <c r="AU148" s="2" t="s">
        <v>108</v>
      </c>
      <c r="AV148" s="4">
        <v>0</v>
      </c>
      <c r="AW148" s="2">
        <v>0</v>
      </c>
      <c r="AX148" s="2">
        <v>0</v>
      </c>
      <c r="AY148" s="2" t="s">
        <v>125</v>
      </c>
      <c r="AZ148" s="4">
        <v>0</v>
      </c>
      <c r="BA148" s="2">
        <v>0</v>
      </c>
      <c r="BB148" s="2">
        <v>0</v>
      </c>
      <c r="BC148" s="2" t="s">
        <v>109</v>
      </c>
      <c r="BD148" s="4">
        <v>0</v>
      </c>
      <c r="BE148" s="2">
        <v>0</v>
      </c>
      <c r="BF148" s="2">
        <v>0</v>
      </c>
    </row>
    <row r="149" spans="8:58" x14ac:dyDescent="0.35">
      <c r="H149" t="s">
        <v>290</v>
      </c>
      <c r="J149" t="s">
        <v>115</v>
      </c>
      <c r="Q149" s="2">
        <v>0</v>
      </c>
      <c r="R149" s="2">
        <v>0</v>
      </c>
      <c r="S149" s="2">
        <v>0</v>
      </c>
      <c r="T149" s="4">
        <v>6.9871249999999996E-2</v>
      </c>
      <c r="U149" s="3">
        <v>7.2153615951538086</v>
      </c>
      <c r="V149" s="2">
        <v>2</v>
      </c>
      <c r="W149" s="2">
        <v>0</v>
      </c>
      <c r="X149" s="2">
        <v>0</v>
      </c>
      <c r="Y149" s="2">
        <v>0</v>
      </c>
      <c r="Z149" s="2">
        <v>0</v>
      </c>
      <c r="AA149" s="2">
        <v>7</v>
      </c>
      <c r="AB149" s="2">
        <v>1</v>
      </c>
      <c r="AC149" s="4">
        <v>1.8726851851851852E-2</v>
      </c>
      <c r="AD149" s="5">
        <v>0</v>
      </c>
      <c r="AF149" s="7">
        <v>12.099512100219727</v>
      </c>
      <c r="AG149" s="6">
        <v>9</v>
      </c>
      <c r="AH149" s="2">
        <v>0</v>
      </c>
      <c r="AI149" s="2" t="s">
        <v>68</v>
      </c>
      <c r="AJ149" s="4">
        <v>0</v>
      </c>
      <c r="AK149" s="2">
        <v>0</v>
      </c>
      <c r="AL149" s="2">
        <v>0</v>
      </c>
      <c r="AM149" s="2" t="s">
        <v>64</v>
      </c>
      <c r="AN149" s="4">
        <v>0</v>
      </c>
      <c r="AO149" s="2">
        <v>0</v>
      </c>
      <c r="AP149" s="2">
        <v>0</v>
      </c>
      <c r="AQ149" s="2" t="s">
        <v>67</v>
      </c>
      <c r="AR149" s="4">
        <v>0</v>
      </c>
      <c r="AS149" s="2">
        <v>0</v>
      </c>
      <c r="AT149" s="2">
        <v>0</v>
      </c>
      <c r="AU149" s="2" t="s">
        <v>108</v>
      </c>
      <c r="AV149" s="4">
        <v>8.3546296296296298E-4</v>
      </c>
      <c r="AW149" s="2">
        <v>3</v>
      </c>
      <c r="AX149" s="2">
        <v>0.70240330696105957</v>
      </c>
      <c r="AY149" s="2" t="s">
        <v>125</v>
      </c>
      <c r="AZ149" s="4">
        <v>0</v>
      </c>
      <c r="BA149" s="2">
        <v>0</v>
      </c>
      <c r="BB149" s="2">
        <v>0</v>
      </c>
      <c r="BC149" s="2" t="s">
        <v>109</v>
      </c>
      <c r="BD149" s="4">
        <v>0</v>
      </c>
      <c r="BE149" s="2">
        <v>0</v>
      </c>
      <c r="BF149" s="2">
        <v>0</v>
      </c>
    </row>
    <row r="150" spans="8:58" x14ac:dyDescent="0.35">
      <c r="H150" t="s">
        <v>291</v>
      </c>
      <c r="J150" t="s">
        <v>141</v>
      </c>
      <c r="Q150" s="2">
        <v>10</v>
      </c>
      <c r="R150" s="2">
        <v>0</v>
      </c>
      <c r="S150" s="2">
        <v>0</v>
      </c>
      <c r="T150" s="4">
        <v>6.5138888888888885E-2</v>
      </c>
      <c r="U150" s="3">
        <v>44.858589172363281</v>
      </c>
      <c r="V150" s="2">
        <v>3</v>
      </c>
      <c r="W150" s="2">
        <v>1</v>
      </c>
      <c r="X150" s="2">
        <v>0</v>
      </c>
      <c r="Y150" s="2">
        <v>0</v>
      </c>
      <c r="Z150" s="2">
        <v>0</v>
      </c>
      <c r="AA150" s="2">
        <v>0</v>
      </c>
      <c r="AB150" s="2">
        <v>2</v>
      </c>
      <c r="AC150" s="4">
        <v>1.8217592592592594E-2</v>
      </c>
      <c r="AD150" s="5">
        <v>0</v>
      </c>
      <c r="AF150" s="7">
        <v>70.128921508789063</v>
      </c>
      <c r="AG150" s="6">
        <v>4</v>
      </c>
      <c r="AH150" s="2">
        <v>0</v>
      </c>
      <c r="AI150" s="2" t="s">
        <v>68</v>
      </c>
      <c r="AJ150" s="4">
        <v>0</v>
      </c>
      <c r="AK150" s="2">
        <v>0</v>
      </c>
      <c r="AL150" s="2">
        <v>0</v>
      </c>
      <c r="AM150" s="2" t="s">
        <v>64</v>
      </c>
      <c r="AN150" s="4">
        <v>0</v>
      </c>
      <c r="AO150" s="2">
        <v>0</v>
      </c>
      <c r="AP150" s="2">
        <v>0</v>
      </c>
      <c r="AQ150" s="2" t="s">
        <v>67</v>
      </c>
      <c r="AR150" s="4">
        <v>0</v>
      </c>
      <c r="AS150" s="2">
        <v>0</v>
      </c>
      <c r="AT150" s="2">
        <v>0</v>
      </c>
      <c r="AU150" s="2" t="s">
        <v>108</v>
      </c>
      <c r="AV150" s="4">
        <v>2.8872337962962962E-3</v>
      </c>
      <c r="AW150" s="2">
        <v>6</v>
      </c>
      <c r="AX150" s="2">
        <v>4.1811919212341309</v>
      </c>
      <c r="AY150" s="2" t="s">
        <v>125</v>
      </c>
      <c r="AZ150" s="4">
        <v>0</v>
      </c>
      <c r="BA150" s="2">
        <v>0</v>
      </c>
      <c r="BB150" s="2">
        <v>0</v>
      </c>
      <c r="BC150" s="2" t="s">
        <v>109</v>
      </c>
      <c r="BD150" s="4">
        <v>0</v>
      </c>
      <c r="BE150" s="2">
        <v>0</v>
      </c>
      <c r="BF150" s="2">
        <v>0</v>
      </c>
    </row>
    <row r="151" spans="8:58" x14ac:dyDescent="0.35">
      <c r="H151" t="s">
        <v>142</v>
      </c>
      <c r="J151" t="s">
        <v>143</v>
      </c>
      <c r="Q151" s="2">
        <v>0</v>
      </c>
      <c r="R151" s="2">
        <v>0</v>
      </c>
      <c r="S151" s="2">
        <v>0</v>
      </c>
      <c r="T151" s="4">
        <v>0.21997019675925925</v>
      </c>
      <c r="U151" s="3">
        <v>11.101760864257813</v>
      </c>
      <c r="V151" s="2">
        <v>13</v>
      </c>
      <c r="W151" s="2">
        <v>6</v>
      </c>
      <c r="X151" s="2">
        <v>6</v>
      </c>
      <c r="Y151" s="2">
        <v>7</v>
      </c>
      <c r="Z151" s="2">
        <v>4</v>
      </c>
      <c r="AA151" s="2">
        <v>17</v>
      </c>
      <c r="AB151" s="2">
        <v>21</v>
      </c>
      <c r="AC151" s="4">
        <v>0.54877314814814815</v>
      </c>
      <c r="AD151" s="5">
        <v>11</v>
      </c>
      <c r="AF151" s="7">
        <v>58.609355926513672</v>
      </c>
      <c r="AG151" s="6">
        <v>53</v>
      </c>
      <c r="AH151" s="2">
        <v>0</v>
      </c>
      <c r="AI151" s="2" t="s">
        <v>68</v>
      </c>
      <c r="AJ151" s="4">
        <v>0</v>
      </c>
      <c r="AK151" s="2">
        <v>0</v>
      </c>
      <c r="AL151" s="2">
        <v>0</v>
      </c>
      <c r="AM151" s="2" t="s">
        <v>64</v>
      </c>
      <c r="AN151" s="4">
        <v>3.3564814814814815E-6</v>
      </c>
      <c r="AO151" s="2">
        <v>1</v>
      </c>
      <c r="AP151" s="2">
        <v>5.1955680828541517E-4</v>
      </c>
      <c r="AQ151" s="2" t="s">
        <v>67</v>
      </c>
      <c r="AR151" s="4">
        <v>0</v>
      </c>
      <c r="AS151" s="2">
        <v>0</v>
      </c>
      <c r="AT151" s="2">
        <v>0</v>
      </c>
      <c r="AU151" s="2" t="s">
        <v>108</v>
      </c>
      <c r="AV151" s="4">
        <v>0</v>
      </c>
      <c r="AW151" s="2">
        <v>0</v>
      </c>
      <c r="AX151" s="2">
        <v>0</v>
      </c>
      <c r="AY151" s="2" t="s">
        <v>125</v>
      </c>
      <c r="AZ151" s="4">
        <v>1.1765416666666667E-2</v>
      </c>
      <c r="BA151" s="2">
        <v>10</v>
      </c>
      <c r="BB151" s="2">
        <v>2.4382960796356201</v>
      </c>
      <c r="BC151" s="2" t="s">
        <v>109</v>
      </c>
      <c r="BD151" s="4">
        <v>0.54602053240740744</v>
      </c>
      <c r="BE151" s="2">
        <v>22</v>
      </c>
      <c r="BF151" s="2">
        <v>1.298403263092041</v>
      </c>
    </row>
    <row r="152" spans="8:58" x14ac:dyDescent="0.35">
      <c r="H152" t="s">
        <v>292</v>
      </c>
      <c r="J152" t="s">
        <v>143</v>
      </c>
      <c r="Q152" s="2">
        <v>42</v>
      </c>
      <c r="R152" s="2">
        <v>0</v>
      </c>
      <c r="S152" s="2">
        <v>0</v>
      </c>
      <c r="T152" s="4">
        <v>0.17428241898148147</v>
      </c>
      <c r="U152" s="3">
        <v>55.088050842285156</v>
      </c>
      <c r="V152" s="2">
        <v>4</v>
      </c>
      <c r="W152" s="2">
        <v>2</v>
      </c>
      <c r="X152" s="2">
        <v>4</v>
      </c>
      <c r="Y152" s="2">
        <v>0</v>
      </c>
      <c r="Z152" s="2">
        <v>0</v>
      </c>
      <c r="AA152" s="2">
        <v>6</v>
      </c>
      <c r="AB152" s="2">
        <v>3</v>
      </c>
      <c r="AC152" s="4">
        <v>1.7245370370370369E-2</v>
      </c>
      <c r="AD152" s="5">
        <v>0</v>
      </c>
      <c r="AF152" s="7">
        <v>230.42109680175781</v>
      </c>
      <c r="AG152" s="6">
        <v>16</v>
      </c>
      <c r="AH152" s="2">
        <v>0</v>
      </c>
      <c r="AI152" s="2" t="s">
        <v>68</v>
      </c>
      <c r="AJ152" s="4">
        <v>0</v>
      </c>
      <c r="AK152" s="2">
        <v>0</v>
      </c>
      <c r="AL152" s="2">
        <v>0</v>
      </c>
      <c r="AM152" s="2" t="s">
        <v>64</v>
      </c>
      <c r="AN152" s="4">
        <v>0</v>
      </c>
      <c r="AO152" s="2">
        <v>0</v>
      </c>
      <c r="AP152" s="2">
        <v>0</v>
      </c>
      <c r="AQ152" s="2" t="s">
        <v>67</v>
      </c>
      <c r="AR152" s="4">
        <v>0</v>
      </c>
      <c r="AS152" s="2">
        <v>0</v>
      </c>
      <c r="AT152" s="2">
        <v>0</v>
      </c>
      <c r="AU152" s="2" t="s">
        <v>108</v>
      </c>
      <c r="AV152" s="4">
        <v>5.2711805555555552E-4</v>
      </c>
      <c r="AW152" s="2">
        <v>2</v>
      </c>
      <c r="AX152" s="2">
        <v>0.94989216327667236</v>
      </c>
      <c r="AY152" s="2" t="s">
        <v>125</v>
      </c>
      <c r="AZ152" s="4">
        <v>0</v>
      </c>
      <c r="BA152" s="2">
        <v>0</v>
      </c>
      <c r="BB152" s="2">
        <v>0</v>
      </c>
      <c r="BC152" s="2" t="s">
        <v>109</v>
      </c>
      <c r="BD152" s="4">
        <v>1.1735879629629629E-2</v>
      </c>
      <c r="BE152" s="2">
        <v>2</v>
      </c>
      <c r="BF152" s="2">
        <v>4.0569551289081573E-2</v>
      </c>
    </row>
    <row r="153" spans="8:58" x14ac:dyDescent="0.35">
      <c r="H153" t="s">
        <v>293</v>
      </c>
      <c r="J153" t="s">
        <v>143</v>
      </c>
      <c r="Q153" s="2">
        <v>45</v>
      </c>
      <c r="R153" s="2">
        <v>0</v>
      </c>
      <c r="S153" s="2">
        <v>0</v>
      </c>
      <c r="T153" s="4">
        <v>0.50274502314814817</v>
      </c>
      <c r="U153" s="3">
        <v>47.935733795166016</v>
      </c>
      <c r="V153" s="2">
        <v>4</v>
      </c>
      <c r="W153" s="2">
        <v>2</v>
      </c>
      <c r="X153" s="2">
        <v>3</v>
      </c>
      <c r="Y153" s="2">
        <v>1</v>
      </c>
      <c r="Z153" s="2">
        <v>3</v>
      </c>
      <c r="AA153" s="2">
        <v>18</v>
      </c>
      <c r="AB153" s="2">
        <v>4</v>
      </c>
      <c r="AC153" s="4">
        <v>5.440972222222222E-2</v>
      </c>
      <c r="AD153" s="5">
        <v>0</v>
      </c>
      <c r="AF153" s="7">
        <v>578.38690185546875</v>
      </c>
      <c r="AG153" s="6">
        <v>31</v>
      </c>
      <c r="AH153" s="2">
        <v>0</v>
      </c>
      <c r="AI153" s="2" t="s">
        <v>68</v>
      </c>
      <c r="AJ153" s="4">
        <v>0</v>
      </c>
      <c r="AK153" s="2">
        <v>0</v>
      </c>
      <c r="AL153" s="2">
        <v>0</v>
      </c>
      <c r="AM153" s="2" t="s">
        <v>64</v>
      </c>
      <c r="AN153" s="4">
        <v>0</v>
      </c>
      <c r="AO153" s="2">
        <v>0</v>
      </c>
      <c r="AP153" s="2">
        <v>0</v>
      </c>
      <c r="AQ153" s="2" t="s">
        <v>67</v>
      </c>
      <c r="AR153" s="4">
        <v>0</v>
      </c>
      <c r="AS153" s="2">
        <v>0</v>
      </c>
      <c r="AT153" s="2">
        <v>0</v>
      </c>
      <c r="AU153" s="2" t="s">
        <v>108</v>
      </c>
      <c r="AV153" s="4">
        <v>3.7853587962962962E-3</v>
      </c>
      <c r="AW153" s="2">
        <v>11</v>
      </c>
      <c r="AX153" s="2">
        <v>5.0956258773803711</v>
      </c>
      <c r="AY153" s="2" t="s">
        <v>125</v>
      </c>
      <c r="AZ153" s="4">
        <v>0</v>
      </c>
      <c r="BA153" s="2">
        <v>0</v>
      </c>
      <c r="BB153" s="2">
        <v>0</v>
      </c>
      <c r="BC153" s="2" t="s">
        <v>109</v>
      </c>
      <c r="BD153" s="4">
        <v>0.49773296296296299</v>
      </c>
      <c r="BE153" s="2">
        <v>24</v>
      </c>
      <c r="BF153" s="2">
        <v>499.0538330078125</v>
      </c>
    </row>
    <row r="154" spans="8:58" x14ac:dyDescent="0.35">
      <c r="H154" t="s">
        <v>294</v>
      </c>
      <c r="J154" t="s">
        <v>143</v>
      </c>
      <c r="Q154" s="2">
        <v>1</v>
      </c>
      <c r="R154" s="2">
        <v>0</v>
      </c>
      <c r="S154" s="2">
        <v>0</v>
      </c>
      <c r="T154" s="4">
        <v>0.16044834490740742</v>
      </c>
      <c r="U154" s="3">
        <v>23.958105087280273</v>
      </c>
      <c r="V154" s="2">
        <v>16</v>
      </c>
      <c r="W154" s="2">
        <v>1</v>
      </c>
      <c r="X154" s="2">
        <v>1</v>
      </c>
      <c r="Y154" s="2">
        <v>0</v>
      </c>
      <c r="Z154" s="2">
        <v>0</v>
      </c>
      <c r="AA154" s="2">
        <v>5</v>
      </c>
      <c r="AB154" s="2">
        <v>5</v>
      </c>
      <c r="AC154" s="4">
        <v>5.0300925925925923E-2</v>
      </c>
      <c r="AD154" s="5">
        <v>0</v>
      </c>
      <c r="AF154" s="7">
        <v>92.256927490234375</v>
      </c>
      <c r="AG154" s="6">
        <v>23</v>
      </c>
      <c r="AH154" s="2">
        <v>0</v>
      </c>
      <c r="AI154" s="2" t="s">
        <v>68</v>
      </c>
      <c r="AJ154" s="4">
        <v>0</v>
      </c>
      <c r="AK154" s="2">
        <v>0</v>
      </c>
      <c r="AL154" s="2">
        <v>0</v>
      </c>
      <c r="AM154" s="2" t="s">
        <v>64</v>
      </c>
      <c r="AN154" s="4">
        <v>0</v>
      </c>
      <c r="AO154" s="2">
        <v>0</v>
      </c>
      <c r="AP154" s="2">
        <v>0</v>
      </c>
      <c r="AQ154" s="2" t="s">
        <v>67</v>
      </c>
      <c r="AR154" s="4">
        <v>8.101851851851852E-6</v>
      </c>
      <c r="AS154" s="2">
        <v>1</v>
      </c>
      <c r="AT154" s="2">
        <v>2.48925038613379E-3</v>
      </c>
      <c r="AU154" s="2" t="s">
        <v>108</v>
      </c>
      <c r="AV154" s="4">
        <v>5.5924768518518519E-4</v>
      </c>
      <c r="AW154" s="2">
        <v>2</v>
      </c>
      <c r="AX154" s="2">
        <v>0.51721632480621338</v>
      </c>
      <c r="AY154" s="2" t="s">
        <v>125</v>
      </c>
      <c r="AZ154" s="4">
        <v>0</v>
      </c>
      <c r="BA154" s="2">
        <v>0</v>
      </c>
      <c r="BB154" s="2">
        <v>0</v>
      </c>
      <c r="BC154" s="2" t="s">
        <v>109</v>
      </c>
      <c r="BD154" s="4">
        <v>6.030092592592593E-3</v>
      </c>
      <c r="BE154" s="2">
        <v>1</v>
      </c>
      <c r="BF154" s="2">
        <v>4.4010610580444336</v>
      </c>
    </row>
    <row r="155" spans="8:58" x14ac:dyDescent="0.35">
      <c r="H155" t="s">
        <v>295</v>
      </c>
      <c r="J155" t="s">
        <v>143</v>
      </c>
      <c r="Q155" s="2">
        <v>0</v>
      </c>
      <c r="R155" s="2">
        <v>0</v>
      </c>
      <c r="S155" s="2">
        <v>0</v>
      </c>
      <c r="T155" s="4">
        <v>1.6675300925925927E-2</v>
      </c>
      <c r="U155" s="3">
        <v>12.499955177307129</v>
      </c>
      <c r="V155" s="2">
        <v>6</v>
      </c>
      <c r="W155" s="2">
        <v>0</v>
      </c>
      <c r="X155" s="2">
        <v>0</v>
      </c>
      <c r="Y155" s="2">
        <v>0</v>
      </c>
      <c r="Z155" s="2">
        <v>0</v>
      </c>
      <c r="AA155" s="2">
        <v>2</v>
      </c>
      <c r="AB155" s="2">
        <v>1</v>
      </c>
      <c r="AC155" s="4">
        <v>1.4918981481481481E-2</v>
      </c>
      <c r="AD155" s="5">
        <v>1</v>
      </c>
      <c r="AF155" s="7">
        <v>5.0025758743286133</v>
      </c>
      <c r="AG155" s="6">
        <v>8</v>
      </c>
      <c r="AH155" s="2">
        <v>0</v>
      </c>
      <c r="AI155" s="2" t="s">
        <v>68</v>
      </c>
      <c r="AJ155" s="4">
        <v>0</v>
      </c>
      <c r="AK155" s="2">
        <v>0</v>
      </c>
      <c r="AL155" s="2">
        <v>0</v>
      </c>
      <c r="AM155" s="2" t="s">
        <v>64</v>
      </c>
      <c r="AN155" s="4">
        <v>0</v>
      </c>
      <c r="AO155" s="2">
        <v>0</v>
      </c>
      <c r="AP155" s="2">
        <v>0</v>
      </c>
      <c r="AQ155" s="2" t="s">
        <v>67</v>
      </c>
      <c r="AR155" s="4">
        <v>0</v>
      </c>
      <c r="AS155" s="2">
        <v>0</v>
      </c>
      <c r="AT155" s="2">
        <v>0</v>
      </c>
      <c r="AU155" s="2" t="s">
        <v>108</v>
      </c>
      <c r="AV155" s="4">
        <v>0</v>
      </c>
      <c r="AW155" s="2">
        <v>0</v>
      </c>
      <c r="AX155" s="2">
        <v>0</v>
      </c>
      <c r="AY155" s="2" t="s">
        <v>125</v>
      </c>
      <c r="AZ155" s="4">
        <v>0</v>
      </c>
      <c r="BA155" s="2">
        <v>0</v>
      </c>
      <c r="BB155" s="2">
        <v>0</v>
      </c>
      <c r="BC155" s="2" t="s">
        <v>109</v>
      </c>
      <c r="BD155" s="4">
        <v>5.7810879629629627E-3</v>
      </c>
      <c r="BE155" s="2">
        <v>1</v>
      </c>
      <c r="BF155" s="2">
        <v>1.0373874101787806E-3</v>
      </c>
    </row>
    <row r="156" spans="8:58" x14ac:dyDescent="0.35">
      <c r="H156" t="s">
        <v>296</v>
      </c>
      <c r="J156" t="s">
        <v>143</v>
      </c>
      <c r="Q156" s="2">
        <v>5</v>
      </c>
      <c r="R156" s="2">
        <v>0</v>
      </c>
      <c r="S156" s="2">
        <v>0</v>
      </c>
      <c r="T156" s="4">
        <v>0.47442660879629628</v>
      </c>
      <c r="U156" s="3">
        <v>10.370689392089844</v>
      </c>
      <c r="V156" s="2">
        <v>80</v>
      </c>
      <c r="W156" s="2">
        <v>21</v>
      </c>
      <c r="X156" s="2">
        <v>7</v>
      </c>
      <c r="Y156" s="2">
        <v>7</v>
      </c>
      <c r="Z156" s="2">
        <v>6</v>
      </c>
      <c r="AA156" s="2">
        <v>68</v>
      </c>
      <c r="AB156" s="2">
        <v>106</v>
      </c>
      <c r="AC156" s="4">
        <v>2.6278819444444443</v>
      </c>
      <c r="AD156" s="5">
        <v>121</v>
      </c>
      <c r="AF156" s="7">
        <v>118.08313751220703</v>
      </c>
      <c r="AG156" s="6">
        <v>189</v>
      </c>
      <c r="AH156" s="2">
        <v>0</v>
      </c>
      <c r="AI156" s="2" t="s">
        <v>68</v>
      </c>
      <c r="AJ156" s="4">
        <v>0</v>
      </c>
      <c r="AK156" s="2">
        <v>0</v>
      </c>
      <c r="AL156" s="2">
        <v>0</v>
      </c>
      <c r="AM156" s="2" t="s">
        <v>64</v>
      </c>
      <c r="AN156" s="4">
        <v>3.4375000000000001E-6</v>
      </c>
      <c r="AO156" s="2">
        <v>3</v>
      </c>
      <c r="AP156" s="2">
        <v>4.7071540029719472E-4</v>
      </c>
      <c r="AQ156" s="2" t="s">
        <v>67</v>
      </c>
      <c r="AR156" s="4">
        <v>8.8425925925925919E-6</v>
      </c>
      <c r="AS156" s="2">
        <v>4</v>
      </c>
      <c r="AT156" s="2">
        <v>3.6377115175127983E-3</v>
      </c>
      <c r="AU156" s="2" t="s">
        <v>108</v>
      </c>
      <c r="AV156" s="4">
        <v>1.8668981481481481E-3</v>
      </c>
      <c r="AW156" s="2">
        <v>3</v>
      </c>
      <c r="AX156" s="2">
        <v>2.1864876747131348</v>
      </c>
      <c r="AY156" s="2" t="s">
        <v>125</v>
      </c>
      <c r="AZ156" s="4">
        <v>5.2287291666666666E-2</v>
      </c>
      <c r="BA156" s="2">
        <v>32</v>
      </c>
      <c r="BB156" s="2">
        <v>28.34013557434082</v>
      </c>
      <c r="BC156" s="2" t="s">
        <v>109</v>
      </c>
      <c r="BD156" s="4">
        <v>2.5380242013888887</v>
      </c>
      <c r="BE156" s="2">
        <v>109</v>
      </c>
      <c r="BF156" s="2">
        <v>0.5233464241027832</v>
      </c>
    </row>
    <row r="157" spans="8:58" x14ac:dyDescent="0.35">
      <c r="H157" t="s">
        <v>297</v>
      </c>
      <c r="J157" t="s">
        <v>143</v>
      </c>
      <c r="Q157" s="2">
        <v>0</v>
      </c>
      <c r="R157" s="2">
        <v>0</v>
      </c>
      <c r="S157" s="2">
        <v>0</v>
      </c>
      <c r="T157" s="4">
        <v>0.33933619212962962</v>
      </c>
      <c r="U157" s="3">
        <v>11.236287117004395</v>
      </c>
      <c r="V157" s="2">
        <v>65</v>
      </c>
      <c r="W157" s="2">
        <v>21</v>
      </c>
      <c r="X157" s="2">
        <v>22</v>
      </c>
      <c r="Y157" s="2">
        <v>14</v>
      </c>
      <c r="Z157" s="2">
        <v>8</v>
      </c>
      <c r="AA157" s="2">
        <v>34</v>
      </c>
      <c r="AB157" s="2">
        <v>76</v>
      </c>
      <c r="AC157" s="4">
        <v>1.5352777777777777</v>
      </c>
      <c r="AD157" s="5">
        <v>34</v>
      </c>
      <c r="AF157" s="7">
        <v>91.50909423828125</v>
      </c>
      <c r="AG157" s="6">
        <v>164</v>
      </c>
      <c r="AH157" s="2">
        <v>0</v>
      </c>
      <c r="AI157" s="2" t="s">
        <v>68</v>
      </c>
      <c r="AJ157" s="4">
        <v>0</v>
      </c>
      <c r="AK157" s="2">
        <v>0</v>
      </c>
      <c r="AL157" s="2">
        <v>0</v>
      </c>
      <c r="AM157" s="2" t="s">
        <v>64</v>
      </c>
      <c r="AN157" s="4">
        <v>3.7152777777777778E-6</v>
      </c>
      <c r="AO157" s="2">
        <v>2</v>
      </c>
      <c r="AP157" s="2">
        <v>2.3064061533659697E-3</v>
      </c>
      <c r="AQ157" s="2" t="s">
        <v>67</v>
      </c>
      <c r="AR157" s="4">
        <v>3.9560185185185187E-5</v>
      </c>
      <c r="AS157" s="2">
        <v>13</v>
      </c>
      <c r="AT157" s="2">
        <v>1.8892684951424599E-2</v>
      </c>
      <c r="AU157" s="2" t="s">
        <v>108</v>
      </c>
      <c r="AV157" s="4">
        <v>0</v>
      </c>
      <c r="AW157" s="2">
        <v>0</v>
      </c>
      <c r="AX157" s="2">
        <v>0</v>
      </c>
      <c r="AY157" s="2" t="s">
        <v>125</v>
      </c>
      <c r="AZ157" s="4">
        <v>2.5783217592592594E-3</v>
      </c>
      <c r="BA157" s="2">
        <v>3</v>
      </c>
      <c r="BB157" s="2">
        <v>0.86832702159881592</v>
      </c>
      <c r="BC157" s="2" t="s">
        <v>109</v>
      </c>
      <c r="BD157" s="4">
        <v>1.5170694675925926</v>
      </c>
      <c r="BE157" s="2">
        <v>74</v>
      </c>
      <c r="BF157" s="2">
        <v>0.11255390197038651</v>
      </c>
    </row>
    <row r="158" spans="8:58" x14ac:dyDescent="0.35">
      <c r="H158" t="s">
        <v>298</v>
      </c>
      <c r="J158" t="s">
        <v>143</v>
      </c>
      <c r="Q158" s="2">
        <v>4</v>
      </c>
      <c r="R158" s="2">
        <v>0</v>
      </c>
      <c r="S158" s="2">
        <v>0</v>
      </c>
      <c r="T158" s="4">
        <v>4.1017789351851852E-2</v>
      </c>
      <c r="U158" s="3">
        <v>28.506010055541992</v>
      </c>
      <c r="V158" s="2">
        <v>2</v>
      </c>
      <c r="W158" s="2">
        <v>0</v>
      </c>
      <c r="X158" s="2">
        <v>0</v>
      </c>
      <c r="Y158" s="2">
        <v>0</v>
      </c>
      <c r="Z158" s="2">
        <v>0</v>
      </c>
      <c r="AA158" s="2">
        <v>1</v>
      </c>
      <c r="AB158" s="2">
        <v>1</v>
      </c>
      <c r="AC158" s="4">
        <v>9.6412037037037039E-3</v>
      </c>
      <c r="AD158" s="5">
        <v>0</v>
      </c>
      <c r="AF158" s="7">
        <v>28.06208610534668</v>
      </c>
      <c r="AG158" s="6">
        <v>3</v>
      </c>
      <c r="AH158" s="2">
        <v>0</v>
      </c>
      <c r="AI158" s="2" t="s">
        <v>68</v>
      </c>
      <c r="AJ158" s="4">
        <v>0</v>
      </c>
      <c r="AK158" s="2">
        <v>0</v>
      </c>
      <c r="AL158" s="2">
        <v>0</v>
      </c>
      <c r="AM158" s="2" t="s">
        <v>64</v>
      </c>
      <c r="AN158" s="4">
        <v>0</v>
      </c>
      <c r="AO158" s="2">
        <v>0</v>
      </c>
      <c r="AP158" s="2">
        <v>0</v>
      </c>
      <c r="AQ158" s="2" t="s">
        <v>67</v>
      </c>
      <c r="AR158" s="4">
        <v>0</v>
      </c>
      <c r="AS158" s="2">
        <v>0</v>
      </c>
      <c r="AT158" s="2">
        <v>0</v>
      </c>
      <c r="AU158" s="2" t="s">
        <v>108</v>
      </c>
      <c r="AV158" s="4">
        <v>0</v>
      </c>
      <c r="AW158" s="2">
        <v>0</v>
      </c>
      <c r="AX158" s="2">
        <v>0</v>
      </c>
      <c r="AY158" s="2" t="s">
        <v>125</v>
      </c>
      <c r="AZ158" s="4">
        <v>2.6605486111111111E-2</v>
      </c>
      <c r="BA158" s="2">
        <v>12</v>
      </c>
      <c r="BB158" s="2">
        <v>25.908306121826172</v>
      </c>
      <c r="BC158" s="2" t="s">
        <v>109</v>
      </c>
      <c r="BD158" s="4">
        <v>6.406064814814815E-3</v>
      </c>
      <c r="BE158" s="2">
        <v>1</v>
      </c>
      <c r="BF158" s="2">
        <v>1.4219837030395865E-3</v>
      </c>
    </row>
    <row r="159" spans="8:58" x14ac:dyDescent="0.35">
      <c r="H159" t="s">
        <v>299</v>
      </c>
      <c r="J159" t="s">
        <v>143</v>
      </c>
      <c r="Q159" s="2">
        <v>1</v>
      </c>
      <c r="R159" s="2">
        <v>0</v>
      </c>
      <c r="S159" s="2">
        <v>0</v>
      </c>
      <c r="T159" s="4">
        <v>0.42286162037037039</v>
      </c>
      <c r="U159" s="3">
        <v>10.302806854248047</v>
      </c>
      <c r="V159" s="2">
        <v>13</v>
      </c>
      <c r="W159" s="2">
        <v>3</v>
      </c>
      <c r="X159" s="2">
        <v>1</v>
      </c>
      <c r="Y159" s="2">
        <v>1</v>
      </c>
      <c r="Z159" s="2">
        <v>1</v>
      </c>
      <c r="AA159" s="2">
        <v>12</v>
      </c>
      <c r="AB159" s="2">
        <v>15</v>
      </c>
      <c r="AC159" s="4">
        <v>0.10326388888888889</v>
      </c>
      <c r="AD159" s="5">
        <v>5</v>
      </c>
      <c r="AF159" s="7">
        <v>104.55987548828125</v>
      </c>
      <c r="AG159" s="6">
        <v>31</v>
      </c>
      <c r="AH159" s="2">
        <v>0</v>
      </c>
      <c r="AI159" s="2" t="s">
        <v>68</v>
      </c>
      <c r="AJ159" s="4">
        <v>0</v>
      </c>
      <c r="AK159" s="2">
        <v>0</v>
      </c>
      <c r="AL159" s="2">
        <v>0</v>
      </c>
      <c r="AM159" s="2" t="s">
        <v>64</v>
      </c>
      <c r="AN159" s="4">
        <v>0</v>
      </c>
      <c r="AO159" s="2">
        <v>0</v>
      </c>
      <c r="AP159" s="2">
        <v>0</v>
      </c>
      <c r="AQ159" s="2" t="s">
        <v>67</v>
      </c>
      <c r="AR159" s="4">
        <v>1.076388888888889E-6</v>
      </c>
      <c r="AS159" s="2">
        <v>2</v>
      </c>
      <c r="AT159" s="2">
        <v>2.416041970718652E-4</v>
      </c>
      <c r="AU159" s="2" t="s">
        <v>108</v>
      </c>
      <c r="AV159" s="4">
        <v>0</v>
      </c>
      <c r="AW159" s="2">
        <v>0</v>
      </c>
      <c r="AX159" s="2">
        <v>0</v>
      </c>
      <c r="AY159" s="2" t="s">
        <v>125</v>
      </c>
      <c r="AZ159" s="4">
        <v>0.14036328703703704</v>
      </c>
      <c r="BA159" s="2">
        <v>92</v>
      </c>
      <c r="BB159" s="2">
        <v>62.736705780029297</v>
      </c>
      <c r="BC159" s="2" t="s">
        <v>109</v>
      </c>
      <c r="BD159" s="4">
        <v>0.10813258101851853</v>
      </c>
      <c r="BE159" s="2">
        <v>16</v>
      </c>
      <c r="BF159" s="2">
        <v>0.24776238203048706</v>
      </c>
    </row>
    <row r="160" spans="8:58" x14ac:dyDescent="0.35">
      <c r="H160" t="s">
        <v>144</v>
      </c>
      <c r="J160" t="s">
        <v>143</v>
      </c>
      <c r="Q160" s="2">
        <v>0</v>
      </c>
      <c r="R160" s="2">
        <v>0</v>
      </c>
      <c r="S160" s="2">
        <v>0</v>
      </c>
      <c r="T160" s="4">
        <v>0.17378826388888888</v>
      </c>
      <c r="U160" s="3">
        <v>7.8094015121459961</v>
      </c>
      <c r="V160" s="2">
        <v>10</v>
      </c>
      <c r="W160" s="2">
        <v>5</v>
      </c>
      <c r="X160" s="2">
        <v>2</v>
      </c>
      <c r="Y160" s="2">
        <v>2</v>
      </c>
      <c r="Z160" s="2">
        <v>1</v>
      </c>
      <c r="AA160" s="2">
        <v>3</v>
      </c>
      <c r="AB160" s="2">
        <v>10</v>
      </c>
      <c r="AC160" s="4">
        <v>9.3553240740740742E-2</v>
      </c>
      <c r="AD160" s="5">
        <v>1</v>
      </c>
      <c r="AF160" s="7">
        <v>32.572376251220703</v>
      </c>
      <c r="AG160" s="6">
        <v>23</v>
      </c>
      <c r="AH160" s="2">
        <v>0</v>
      </c>
      <c r="AI160" s="2" t="s">
        <v>68</v>
      </c>
      <c r="AJ160" s="4">
        <v>0</v>
      </c>
      <c r="AK160" s="2">
        <v>0</v>
      </c>
      <c r="AL160" s="2">
        <v>0</v>
      </c>
      <c r="AM160" s="2" t="s">
        <v>64</v>
      </c>
      <c r="AN160" s="4">
        <v>1.4583333333333333E-6</v>
      </c>
      <c r="AO160" s="2">
        <v>1</v>
      </c>
      <c r="AP160" s="2">
        <v>1.6121687076520175E-4</v>
      </c>
      <c r="AQ160" s="2" t="s">
        <v>67</v>
      </c>
      <c r="AR160" s="4">
        <v>1.2268518518518519E-6</v>
      </c>
      <c r="AS160" s="2">
        <v>1</v>
      </c>
      <c r="AT160" s="2">
        <v>1.3562689127866179E-4</v>
      </c>
      <c r="AU160" s="2" t="s">
        <v>108</v>
      </c>
      <c r="AV160" s="4">
        <v>0</v>
      </c>
      <c r="AW160" s="2">
        <v>0</v>
      </c>
      <c r="AX160" s="2">
        <v>0</v>
      </c>
      <c r="AY160" s="2" t="s">
        <v>125</v>
      </c>
      <c r="AZ160" s="4">
        <v>5.0353148148148147E-2</v>
      </c>
      <c r="BA160" s="2">
        <v>38</v>
      </c>
      <c r="BB160" s="2">
        <v>15.195650100708008</v>
      </c>
      <c r="BC160" s="2" t="s">
        <v>109</v>
      </c>
      <c r="BD160" s="4">
        <v>9.7310810185185184E-2</v>
      </c>
      <c r="BE160" s="2">
        <v>11</v>
      </c>
      <c r="BF160" s="2">
        <v>6.3325829803943634E-2</v>
      </c>
    </row>
    <row r="161" spans="8:58" x14ac:dyDescent="0.35">
      <c r="H161" t="s">
        <v>145</v>
      </c>
      <c r="J161" t="s">
        <v>143</v>
      </c>
      <c r="Q161" s="2">
        <v>0</v>
      </c>
      <c r="R161" s="2">
        <v>0</v>
      </c>
      <c r="S161" s="2">
        <v>0</v>
      </c>
      <c r="T161" s="4">
        <v>0.21406412037037037</v>
      </c>
      <c r="U161" s="3">
        <v>14.319718360900879</v>
      </c>
      <c r="V161" s="2">
        <v>24</v>
      </c>
      <c r="W161" s="2">
        <v>4</v>
      </c>
      <c r="X161" s="2">
        <v>1</v>
      </c>
      <c r="Y161" s="2">
        <v>3</v>
      </c>
      <c r="Z161" s="2">
        <v>3</v>
      </c>
      <c r="AA161" s="2">
        <v>56</v>
      </c>
      <c r="AB161" s="2">
        <v>29</v>
      </c>
      <c r="AC161" s="4">
        <v>0.38946759259259262</v>
      </c>
      <c r="AD161" s="5">
        <v>2</v>
      </c>
      <c r="AF161" s="7">
        <v>73.568107604980469</v>
      </c>
      <c r="AG161" s="6">
        <v>91</v>
      </c>
      <c r="AH161" s="2">
        <v>0</v>
      </c>
      <c r="AI161" s="2" t="s">
        <v>68</v>
      </c>
      <c r="AJ161" s="4">
        <v>5.787037037037037E-7</v>
      </c>
      <c r="AK161" s="2">
        <v>1</v>
      </c>
      <c r="AL161" s="2">
        <v>1.1298972822260112E-4</v>
      </c>
      <c r="AM161" s="2" t="s">
        <v>64</v>
      </c>
      <c r="AN161" s="4">
        <v>0</v>
      </c>
      <c r="AO161" s="2">
        <v>0</v>
      </c>
      <c r="AP161" s="2">
        <v>0</v>
      </c>
      <c r="AQ161" s="2" t="s">
        <v>67</v>
      </c>
      <c r="AR161" s="4">
        <v>0</v>
      </c>
      <c r="AS161" s="2">
        <v>0</v>
      </c>
      <c r="AT161" s="2">
        <v>0</v>
      </c>
      <c r="AU161" s="2" t="s">
        <v>108</v>
      </c>
      <c r="AV161" s="4">
        <v>4.3082175925925927E-4</v>
      </c>
      <c r="AW161" s="2">
        <v>1</v>
      </c>
      <c r="AX161" s="2">
        <v>0.37891051173210144</v>
      </c>
      <c r="AY161" s="2" t="s">
        <v>125</v>
      </c>
      <c r="AZ161" s="4">
        <v>1.2242997685185185E-2</v>
      </c>
      <c r="BA161" s="2">
        <v>13</v>
      </c>
      <c r="BB161" s="2">
        <v>3.6857013702392578</v>
      </c>
      <c r="BC161" s="2" t="s">
        <v>109</v>
      </c>
      <c r="BD161" s="4">
        <v>0.25238016203703706</v>
      </c>
      <c r="BE161" s="2">
        <v>24</v>
      </c>
      <c r="BF161" s="2">
        <v>6.4481778144836426</v>
      </c>
    </row>
    <row r="162" spans="8:58" x14ac:dyDescent="0.35">
      <c r="H162" t="s">
        <v>300</v>
      </c>
      <c r="J162" t="s">
        <v>143</v>
      </c>
      <c r="Q162" s="2">
        <v>0</v>
      </c>
      <c r="R162" s="2">
        <v>0</v>
      </c>
      <c r="S162" s="2">
        <v>0</v>
      </c>
      <c r="T162" s="4">
        <v>4.153277777777778E-2</v>
      </c>
      <c r="U162" s="3">
        <v>7.5141043663024902</v>
      </c>
      <c r="V162" s="2">
        <v>2</v>
      </c>
      <c r="W162" s="2">
        <v>5</v>
      </c>
      <c r="X162" s="2">
        <v>3</v>
      </c>
      <c r="Y162" s="2">
        <v>1</v>
      </c>
      <c r="Z162" s="2">
        <v>1</v>
      </c>
      <c r="AA162" s="2">
        <v>6</v>
      </c>
      <c r="AB162" s="2">
        <v>8</v>
      </c>
      <c r="AC162" s="4">
        <v>0.12077546296296296</v>
      </c>
      <c r="AD162" s="5">
        <v>18</v>
      </c>
      <c r="AF162" s="7">
        <v>7.4899592399597168</v>
      </c>
      <c r="AG162" s="6">
        <v>18</v>
      </c>
      <c r="AH162" s="2">
        <v>0</v>
      </c>
      <c r="AI162" s="2" t="s">
        <v>68</v>
      </c>
      <c r="AJ162" s="4">
        <v>0</v>
      </c>
      <c r="AK162" s="2">
        <v>0</v>
      </c>
      <c r="AL162" s="2">
        <v>0</v>
      </c>
      <c r="AM162" s="2" t="s">
        <v>64</v>
      </c>
      <c r="AN162" s="4">
        <v>0</v>
      </c>
      <c r="AO162" s="2">
        <v>0</v>
      </c>
      <c r="AP162" s="2">
        <v>0</v>
      </c>
      <c r="AQ162" s="2" t="s">
        <v>67</v>
      </c>
      <c r="AR162" s="4">
        <v>0</v>
      </c>
      <c r="AS162" s="2">
        <v>0</v>
      </c>
      <c r="AT162" s="2">
        <v>0</v>
      </c>
      <c r="AU162" s="2" t="s">
        <v>108</v>
      </c>
      <c r="AV162" s="4">
        <v>0</v>
      </c>
      <c r="AW162" s="2">
        <v>0</v>
      </c>
      <c r="AX162" s="2">
        <v>0</v>
      </c>
      <c r="AY162" s="2" t="s">
        <v>125</v>
      </c>
      <c r="AZ162" s="4">
        <v>4.1345949074074071E-3</v>
      </c>
      <c r="BA162" s="2">
        <v>5</v>
      </c>
      <c r="BB162" s="2">
        <v>1.8167502880096436</v>
      </c>
      <c r="BC162" s="2" t="s">
        <v>109</v>
      </c>
      <c r="BD162" s="4">
        <v>0.12413377314814815</v>
      </c>
      <c r="BE162" s="2">
        <v>8</v>
      </c>
      <c r="BF162" s="2">
        <v>0.2426639050245285</v>
      </c>
    </row>
    <row r="163" spans="8:58" x14ac:dyDescent="0.35">
      <c r="H163" t="s">
        <v>301</v>
      </c>
      <c r="J163" t="s">
        <v>143</v>
      </c>
      <c r="Q163" s="2">
        <v>9</v>
      </c>
      <c r="R163" s="2">
        <v>0</v>
      </c>
      <c r="S163" s="2">
        <v>0</v>
      </c>
      <c r="T163" s="4">
        <v>3.2278622685185186E-2</v>
      </c>
      <c r="U163" s="3">
        <v>38.968048095703125</v>
      </c>
      <c r="V163" s="2">
        <v>1</v>
      </c>
      <c r="W163" s="2">
        <v>0</v>
      </c>
      <c r="X163" s="2">
        <v>0</v>
      </c>
      <c r="Y163" s="2">
        <v>0</v>
      </c>
      <c r="Z163" s="2">
        <v>0</v>
      </c>
      <c r="AA163" s="2">
        <v>2</v>
      </c>
      <c r="AB163" s="2">
        <v>0</v>
      </c>
      <c r="AC163" s="4">
        <v>2.1990740740740742E-3</v>
      </c>
      <c r="AD163" s="5">
        <v>0</v>
      </c>
      <c r="AF163" s="7">
        <v>30.188051223754883</v>
      </c>
      <c r="AG163" s="6">
        <v>3</v>
      </c>
      <c r="AH163" s="2">
        <v>0</v>
      </c>
      <c r="AI163" s="2" t="s">
        <v>68</v>
      </c>
      <c r="AJ163" s="4">
        <v>0</v>
      </c>
      <c r="AK163" s="2">
        <v>0</v>
      </c>
      <c r="AL163" s="2">
        <v>0</v>
      </c>
      <c r="AM163" s="2" t="s">
        <v>64</v>
      </c>
      <c r="AN163" s="4">
        <v>0</v>
      </c>
      <c r="AO163" s="2">
        <v>0</v>
      </c>
      <c r="AP163" s="2">
        <v>0</v>
      </c>
      <c r="AQ163" s="2" t="s">
        <v>67</v>
      </c>
      <c r="AR163" s="4">
        <v>0</v>
      </c>
      <c r="AS163" s="2">
        <v>0</v>
      </c>
      <c r="AT163" s="2">
        <v>0</v>
      </c>
      <c r="AU163" s="2" t="s">
        <v>108</v>
      </c>
      <c r="AV163" s="4">
        <v>0</v>
      </c>
      <c r="AW163" s="2">
        <v>0</v>
      </c>
      <c r="AX163" s="2">
        <v>0</v>
      </c>
      <c r="AY163" s="2" t="s">
        <v>125</v>
      </c>
      <c r="AZ163" s="4">
        <v>0</v>
      </c>
      <c r="BA163" s="2">
        <v>0</v>
      </c>
      <c r="BB163" s="2">
        <v>0</v>
      </c>
      <c r="BC163" s="2" t="s">
        <v>109</v>
      </c>
      <c r="BD163" s="4">
        <v>0</v>
      </c>
      <c r="BE163" s="2">
        <v>0</v>
      </c>
      <c r="BF163" s="2">
        <v>0</v>
      </c>
    </row>
    <row r="164" spans="8:58" x14ac:dyDescent="0.35">
      <c r="H164" t="s">
        <v>302</v>
      </c>
      <c r="J164" t="s">
        <v>115</v>
      </c>
      <c r="Q164" s="2">
        <v>0</v>
      </c>
      <c r="R164" s="2">
        <v>0</v>
      </c>
      <c r="S164" s="2">
        <v>0</v>
      </c>
      <c r="T164" s="4">
        <v>1.5681412037037035E-2</v>
      </c>
      <c r="U164" s="3">
        <v>12.121054649353027</v>
      </c>
      <c r="V164" s="2">
        <v>0</v>
      </c>
      <c r="W164" s="2">
        <v>0</v>
      </c>
      <c r="X164" s="2">
        <v>0</v>
      </c>
      <c r="Y164" s="2">
        <v>0</v>
      </c>
      <c r="Z164" s="2">
        <v>1</v>
      </c>
      <c r="AA164" s="2">
        <v>1</v>
      </c>
      <c r="AB164" s="2">
        <v>1</v>
      </c>
      <c r="AC164" s="4">
        <v>1.0127314814814815E-2</v>
      </c>
      <c r="AD164" s="5">
        <v>0</v>
      </c>
      <c r="AF164" s="7">
        <v>4.5618062019348145</v>
      </c>
      <c r="AG164" s="6">
        <v>2</v>
      </c>
      <c r="AH164" s="2">
        <v>0</v>
      </c>
      <c r="AI164" s="2" t="s">
        <v>68</v>
      </c>
      <c r="AJ164" s="4">
        <v>0</v>
      </c>
      <c r="AK164" s="2">
        <v>0</v>
      </c>
      <c r="AL164" s="2">
        <v>0</v>
      </c>
      <c r="AM164" s="2" t="s">
        <v>64</v>
      </c>
      <c r="AN164" s="4">
        <v>0</v>
      </c>
      <c r="AO164" s="2">
        <v>0</v>
      </c>
      <c r="AP164" s="2">
        <v>0</v>
      </c>
      <c r="AQ164" s="2" t="s">
        <v>67</v>
      </c>
      <c r="AR164" s="4">
        <v>0</v>
      </c>
      <c r="AS164" s="2">
        <v>0</v>
      </c>
      <c r="AT164" s="2">
        <v>0</v>
      </c>
      <c r="AU164" s="2" t="s">
        <v>108</v>
      </c>
      <c r="AV164" s="4">
        <v>0</v>
      </c>
      <c r="AW164" s="2">
        <v>0</v>
      </c>
      <c r="AX164" s="2">
        <v>0</v>
      </c>
      <c r="AY164" s="2" t="s">
        <v>125</v>
      </c>
      <c r="AZ164" s="4">
        <v>0</v>
      </c>
      <c r="BA164" s="2">
        <v>0</v>
      </c>
      <c r="BB164" s="2">
        <v>0</v>
      </c>
      <c r="BC164" s="2" t="s">
        <v>109</v>
      </c>
      <c r="BD164" s="4">
        <v>1.0987152777777778E-2</v>
      </c>
      <c r="BE164" s="2">
        <v>1</v>
      </c>
      <c r="BF164" s="2">
        <v>6.7207226529717445E-3</v>
      </c>
    </row>
    <row r="165" spans="8:58" x14ac:dyDescent="0.35">
      <c r="H165" t="s">
        <v>303</v>
      </c>
      <c r="J165" t="s">
        <v>115</v>
      </c>
      <c r="Q165" s="2">
        <v>0</v>
      </c>
      <c r="R165" s="2">
        <v>0</v>
      </c>
      <c r="S165" s="2">
        <v>0</v>
      </c>
      <c r="T165" s="4">
        <v>1.8436041666666667E-2</v>
      </c>
      <c r="U165" s="3">
        <v>9.3322992324829102</v>
      </c>
      <c r="V165" s="2">
        <v>2</v>
      </c>
      <c r="W165" s="2">
        <v>0</v>
      </c>
      <c r="X165" s="2">
        <v>0</v>
      </c>
      <c r="Y165" s="2">
        <v>0</v>
      </c>
      <c r="Z165" s="2">
        <v>0</v>
      </c>
      <c r="AA165" s="2">
        <v>2</v>
      </c>
      <c r="AB165" s="2">
        <v>1</v>
      </c>
      <c r="AC165" s="4">
        <v>6.7939814814814816E-3</v>
      </c>
      <c r="AD165" s="5">
        <v>0</v>
      </c>
      <c r="AF165" s="7">
        <v>4.1292157173156738</v>
      </c>
      <c r="AG165" s="6">
        <v>4</v>
      </c>
      <c r="AH165" s="2">
        <v>0</v>
      </c>
      <c r="AI165" s="2" t="s">
        <v>68</v>
      </c>
      <c r="AJ165" s="4">
        <v>0</v>
      </c>
      <c r="AK165" s="2">
        <v>0</v>
      </c>
      <c r="AL165" s="2">
        <v>0</v>
      </c>
      <c r="AM165" s="2" t="s">
        <v>64</v>
      </c>
      <c r="AN165" s="4">
        <v>0</v>
      </c>
      <c r="AO165" s="2">
        <v>0</v>
      </c>
      <c r="AP165" s="2">
        <v>0</v>
      </c>
      <c r="AQ165" s="2" t="s">
        <v>67</v>
      </c>
      <c r="AR165" s="4">
        <v>0</v>
      </c>
      <c r="AS165" s="2">
        <v>0</v>
      </c>
      <c r="AT165" s="2">
        <v>0</v>
      </c>
      <c r="AU165" s="2" t="s">
        <v>108</v>
      </c>
      <c r="AV165" s="4">
        <v>0</v>
      </c>
      <c r="AW165" s="2">
        <v>0</v>
      </c>
      <c r="AX165" s="2">
        <v>0</v>
      </c>
      <c r="AY165" s="2" t="s">
        <v>125</v>
      </c>
      <c r="AZ165" s="4">
        <v>0</v>
      </c>
      <c r="BA165" s="2">
        <v>0</v>
      </c>
      <c r="BB165" s="2">
        <v>0</v>
      </c>
      <c r="BC165" s="2" t="s">
        <v>109</v>
      </c>
      <c r="BD165" s="4">
        <v>0</v>
      </c>
      <c r="BE165" s="2">
        <v>0</v>
      </c>
      <c r="BF165" s="2">
        <v>0</v>
      </c>
    </row>
    <row r="166" spans="8:58" x14ac:dyDescent="0.35">
      <c r="H166" t="s">
        <v>304</v>
      </c>
      <c r="J166" t="s">
        <v>167</v>
      </c>
      <c r="Q166" s="2">
        <v>0</v>
      </c>
      <c r="R166" s="2">
        <v>0</v>
      </c>
      <c r="S166" s="2">
        <v>0</v>
      </c>
      <c r="T166" s="4">
        <v>0.33451265046296297</v>
      </c>
      <c r="U166" s="3">
        <v>15.229387283325195</v>
      </c>
      <c r="V166" s="2">
        <v>57</v>
      </c>
      <c r="W166" s="2">
        <v>3</v>
      </c>
      <c r="X166" s="2">
        <v>4</v>
      </c>
      <c r="Y166" s="2">
        <v>5</v>
      </c>
      <c r="Z166" s="2">
        <v>0</v>
      </c>
      <c r="AA166" s="2">
        <v>11</v>
      </c>
      <c r="AB166" s="2">
        <v>1</v>
      </c>
      <c r="AC166" s="4">
        <v>1.8645833333333334E-2</v>
      </c>
      <c r="AD166" s="5">
        <v>0</v>
      </c>
      <c r="AF166" s="7">
        <v>122.26614379882813</v>
      </c>
      <c r="AG166" s="6">
        <v>80</v>
      </c>
      <c r="AH166" s="2">
        <v>0</v>
      </c>
      <c r="AI166" s="2" t="s">
        <v>68</v>
      </c>
      <c r="AJ166" s="4">
        <v>0</v>
      </c>
      <c r="AK166" s="2">
        <v>0</v>
      </c>
      <c r="AL166" s="2">
        <v>0</v>
      </c>
      <c r="AM166" s="2" t="s">
        <v>64</v>
      </c>
      <c r="AN166" s="4">
        <v>0</v>
      </c>
      <c r="AO166" s="2">
        <v>0</v>
      </c>
      <c r="AP166" s="2">
        <v>0</v>
      </c>
      <c r="AQ166" s="2" t="s">
        <v>67</v>
      </c>
      <c r="AR166" s="4">
        <v>0</v>
      </c>
      <c r="AS166" s="2">
        <v>0</v>
      </c>
      <c r="AT166" s="2">
        <v>0</v>
      </c>
      <c r="AU166" s="2" t="s">
        <v>108</v>
      </c>
      <c r="AV166" s="4">
        <v>8.6901620370370366E-4</v>
      </c>
      <c r="AW166" s="2">
        <v>3</v>
      </c>
      <c r="AX166" s="2">
        <v>0.76400971412658691</v>
      </c>
      <c r="AY166" s="2" t="s">
        <v>125</v>
      </c>
      <c r="AZ166" s="4">
        <v>0</v>
      </c>
      <c r="BA166" s="2">
        <v>0</v>
      </c>
      <c r="BB166" s="2">
        <v>0</v>
      </c>
      <c r="BC166" s="2" t="s">
        <v>109</v>
      </c>
      <c r="BD166" s="4">
        <v>6.4240162037037035E-3</v>
      </c>
      <c r="BE166" s="2">
        <v>1</v>
      </c>
      <c r="BF166" s="2">
        <v>4.8461765982210636E-3</v>
      </c>
    </row>
    <row r="167" spans="8:58" x14ac:dyDescent="0.35">
      <c r="H167" t="s">
        <v>305</v>
      </c>
      <c r="J167" t="s">
        <v>143</v>
      </c>
      <c r="Q167" s="2">
        <v>1</v>
      </c>
      <c r="R167" s="2">
        <v>0</v>
      </c>
      <c r="S167" s="2">
        <v>0</v>
      </c>
      <c r="T167" s="4">
        <v>0.10517859953703704</v>
      </c>
      <c r="U167" s="3">
        <v>45.556285858154297</v>
      </c>
      <c r="V167" s="2">
        <v>3</v>
      </c>
      <c r="W167" s="2">
        <v>0</v>
      </c>
      <c r="X167" s="2">
        <v>0</v>
      </c>
      <c r="Y167" s="2">
        <v>0</v>
      </c>
      <c r="Z167" s="2">
        <v>1</v>
      </c>
      <c r="AA167" s="2">
        <v>4</v>
      </c>
      <c r="AB167" s="2">
        <v>1</v>
      </c>
      <c r="AC167" s="4">
        <v>3.1724537037037037E-2</v>
      </c>
      <c r="AD167" s="5">
        <v>2</v>
      </c>
      <c r="AF167" s="7">
        <v>114.99712371826172</v>
      </c>
      <c r="AG167" s="6">
        <v>8</v>
      </c>
      <c r="AH167" s="2">
        <v>0</v>
      </c>
      <c r="AI167" s="2" t="s">
        <v>68</v>
      </c>
      <c r="AJ167" s="4">
        <v>0</v>
      </c>
      <c r="AK167" s="2">
        <v>0</v>
      </c>
      <c r="AL167" s="2">
        <v>0</v>
      </c>
      <c r="AM167" s="2" t="s">
        <v>64</v>
      </c>
      <c r="AN167" s="4">
        <v>0</v>
      </c>
      <c r="AO167" s="2">
        <v>0</v>
      </c>
      <c r="AP167" s="2">
        <v>0</v>
      </c>
      <c r="AQ167" s="2" t="s">
        <v>67</v>
      </c>
      <c r="AR167" s="4">
        <v>0</v>
      </c>
      <c r="AS167" s="2">
        <v>0</v>
      </c>
      <c r="AT167" s="2">
        <v>0</v>
      </c>
      <c r="AU167" s="2" t="s">
        <v>108</v>
      </c>
      <c r="AV167" s="4">
        <v>0</v>
      </c>
      <c r="AW167" s="2">
        <v>0</v>
      </c>
      <c r="AX167" s="2">
        <v>0</v>
      </c>
      <c r="AY167" s="2" t="s">
        <v>125</v>
      </c>
      <c r="AZ167" s="4">
        <v>0</v>
      </c>
      <c r="BA167" s="2">
        <v>0</v>
      </c>
      <c r="BB167" s="2">
        <v>0</v>
      </c>
      <c r="BC167" s="2" t="s">
        <v>109</v>
      </c>
      <c r="BD167" s="4">
        <v>0</v>
      </c>
      <c r="BE167" s="2">
        <v>0</v>
      </c>
      <c r="BF167" s="2">
        <v>0</v>
      </c>
    </row>
    <row r="168" spans="8:58" x14ac:dyDescent="0.35">
      <c r="H168" t="s">
        <v>306</v>
      </c>
      <c r="J168" t="s">
        <v>143</v>
      </c>
      <c r="Q168" s="2">
        <v>0</v>
      </c>
      <c r="R168" s="2">
        <v>0</v>
      </c>
      <c r="S168" s="2">
        <v>0</v>
      </c>
      <c r="T168" s="4">
        <v>8.2471874999999993E-3</v>
      </c>
      <c r="U168" s="3">
        <v>6.473609447479248</v>
      </c>
      <c r="V168" s="2">
        <v>1</v>
      </c>
      <c r="W168" s="2">
        <v>0</v>
      </c>
      <c r="X168" s="2">
        <v>0</v>
      </c>
      <c r="Y168" s="2">
        <v>0</v>
      </c>
      <c r="Z168" s="2">
        <v>0</v>
      </c>
      <c r="AA168" s="2">
        <v>5</v>
      </c>
      <c r="AB168" s="2">
        <v>5</v>
      </c>
      <c r="AC168" s="4">
        <v>5.6296296296296296E-2</v>
      </c>
      <c r="AD168" s="5">
        <v>0</v>
      </c>
      <c r="AF168" s="7">
        <v>1.2813376188278198</v>
      </c>
      <c r="AG168" s="6">
        <v>6</v>
      </c>
      <c r="AH168" s="2">
        <v>0</v>
      </c>
      <c r="AI168" s="2" t="s">
        <v>68</v>
      </c>
      <c r="AJ168" s="4">
        <v>0</v>
      </c>
      <c r="AK168" s="2">
        <v>0</v>
      </c>
      <c r="AL168" s="2">
        <v>0</v>
      </c>
      <c r="AM168" s="2" t="s">
        <v>64</v>
      </c>
      <c r="AN168" s="4">
        <v>0</v>
      </c>
      <c r="AO168" s="2">
        <v>0</v>
      </c>
      <c r="AP168" s="2">
        <v>0</v>
      </c>
      <c r="AQ168" s="2" t="s">
        <v>67</v>
      </c>
      <c r="AR168" s="4">
        <v>0</v>
      </c>
      <c r="AS168" s="2">
        <v>0</v>
      </c>
      <c r="AT168" s="2">
        <v>0</v>
      </c>
      <c r="AU168" s="2" t="s">
        <v>108</v>
      </c>
      <c r="AV168" s="4">
        <v>0</v>
      </c>
      <c r="AW168" s="2">
        <v>0</v>
      </c>
      <c r="AX168" s="2">
        <v>0</v>
      </c>
      <c r="AY168" s="2" t="s">
        <v>125</v>
      </c>
      <c r="AZ168" s="4">
        <v>8.5983796296296296E-4</v>
      </c>
      <c r="BA168" s="2">
        <v>1</v>
      </c>
      <c r="BB168" s="2">
        <v>0.388082355260849</v>
      </c>
      <c r="BC168" s="2" t="s">
        <v>109</v>
      </c>
      <c r="BD168" s="4">
        <v>3.4609606481481481E-2</v>
      </c>
      <c r="BE168" s="2">
        <v>3</v>
      </c>
      <c r="BF168" s="2">
        <v>0.16341821849346161</v>
      </c>
    </row>
    <row r="169" spans="8:58" x14ac:dyDescent="0.35">
      <c r="H169" t="s">
        <v>307</v>
      </c>
      <c r="J169" t="s">
        <v>143</v>
      </c>
      <c r="Q169" s="2">
        <v>0</v>
      </c>
      <c r="R169" s="2">
        <v>0</v>
      </c>
      <c r="S169" s="2">
        <v>0</v>
      </c>
      <c r="T169" s="4">
        <v>0.14330943287037037</v>
      </c>
      <c r="U169" s="3">
        <v>25.804477691650391</v>
      </c>
      <c r="V169" s="2">
        <v>8</v>
      </c>
      <c r="W169" s="2">
        <v>2</v>
      </c>
      <c r="X169" s="2">
        <v>0</v>
      </c>
      <c r="Y169" s="2">
        <v>1</v>
      </c>
      <c r="Z169" s="2">
        <v>0</v>
      </c>
      <c r="AA169" s="2">
        <v>5</v>
      </c>
      <c r="AB169" s="2">
        <v>8</v>
      </c>
      <c r="AC169" s="4">
        <v>0.13711805555555556</v>
      </c>
      <c r="AD169" s="5">
        <v>0</v>
      </c>
      <c r="AF169" s="7">
        <v>88.752601623535156</v>
      </c>
      <c r="AG169" s="6">
        <v>16</v>
      </c>
      <c r="AH169" s="2">
        <v>0</v>
      </c>
      <c r="AI169" s="2" t="s">
        <v>68</v>
      </c>
      <c r="AJ169" s="4">
        <v>0</v>
      </c>
      <c r="AK169" s="2">
        <v>0</v>
      </c>
      <c r="AL169" s="2">
        <v>0</v>
      </c>
      <c r="AM169" s="2" t="s">
        <v>64</v>
      </c>
      <c r="AN169" s="4">
        <v>0</v>
      </c>
      <c r="AO169" s="2">
        <v>0</v>
      </c>
      <c r="AP169" s="2">
        <v>0</v>
      </c>
      <c r="AQ169" s="2" t="s">
        <v>67</v>
      </c>
      <c r="AR169" s="4">
        <v>0</v>
      </c>
      <c r="AS169" s="2">
        <v>0</v>
      </c>
      <c r="AT169" s="2">
        <v>0</v>
      </c>
      <c r="AU169" s="2" t="s">
        <v>108</v>
      </c>
      <c r="AV169" s="4">
        <v>0</v>
      </c>
      <c r="AW169" s="2">
        <v>0</v>
      </c>
      <c r="AX169" s="2">
        <v>0</v>
      </c>
      <c r="AY169" s="2" t="s">
        <v>125</v>
      </c>
      <c r="AZ169" s="4">
        <v>0</v>
      </c>
      <c r="BA169" s="2">
        <v>0</v>
      </c>
      <c r="BB169" s="2">
        <v>0</v>
      </c>
      <c r="BC169" s="2" t="s">
        <v>109</v>
      </c>
      <c r="BD169" s="4">
        <v>0</v>
      </c>
      <c r="BE169" s="2">
        <v>0</v>
      </c>
      <c r="BF169" s="2">
        <v>0</v>
      </c>
    </row>
    <row r="170" spans="8:58" x14ac:dyDescent="0.35">
      <c r="H170" t="s">
        <v>308</v>
      </c>
      <c r="J170" t="s">
        <v>309</v>
      </c>
      <c r="Q170" s="2">
        <v>96</v>
      </c>
      <c r="R170" s="2">
        <v>0</v>
      </c>
      <c r="S170" s="2">
        <v>0</v>
      </c>
      <c r="T170" s="4">
        <v>0.18506652777777777</v>
      </c>
      <c r="U170" s="3">
        <v>58.17718505859375</v>
      </c>
      <c r="V170" s="2">
        <v>2</v>
      </c>
      <c r="W170" s="2">
        <v>0</v>
      </c>
      <c r="X170" s="2">
        <v>0</v>
      </c>
      <c r="Y170" s="2">
        <v>0</v>
      </c>
      <c r="Z170" s="2">
        <v>0</v>
      </c>
      <c r="AA170" s="2">
        <v>3</v>
      </c>
      <c r="AB170" s="2">
        <v>1</v>
      </c>
      <c r="AC170" s="4">
        <v>9.0277777777777769E-3</v>
      </c>
      <c r="AD170" s="5">
        <v>0</v>
      </c>
      <c r="AF170" s="7">
        <v>258.39959716796875</v>
      </c>
      <c r="AG170" s="6">
        <v>5</v>
      </c>
      <c r="AH170" s="2">
        <v>0</v>
      </c>
      <c r="AI170" s="2" t="s">
        <v>68</v>
      </c>
      <c r="AJ170" s="4">
        <v>0</v>
      </c>
      <c r="AK170" s="2">
        <v>0</v>
      </c>
      <c r="AL170" s="2">
        <v>0</v>
      </c>
      <c r="AM170" s="2" t="s">
        <v>64</v>
      </c>
      <c r="AN170" s="4">
        <v>0</v>
      </c>
      <c r="AO170" s="2">
        <v>0</v>
      </c>
      <c r="AP170" s="2">
        <v>0</v>
      </c>
      <c r="AQ170" s="2" t="s">
        <v>67</v>
      </c>
      <c r="AR170" s="4">
        <v>0</v>
      </c>
      <c r="AS170" s="2">
        <v>0</v>
      </c>
      <c r="AT170" s="2">
        <v>0</v>
      </c>
      <c r="AU170" s="2" t="s">
        <v>108</v>
      </c>
      <c r="AV170" s="4">
        <v>1.5314120370370371E-3</v>
      </c>
      <c r="AW170" s="2">
        <v>3</v>
      </c>
      <c r="AX170" s="2">
        <v>2.4773530960083008</v>
      </c>
      <c r="AY170" s="2" t="s">
        <v>125</v>
      </c>
      <c r="AZ170" s="4">
        <v>0</v>
      </c>
      <c r="BA170" s="2">
        <v>0</v>
      </c>
      <c r="BB170" s="2">
        <v>0</v>
      </c>
      <c r="BC170" s="2" t="s">
        <v>109</v>
      </c>
      <c r="BD170" s="4">
        <v>3.5971527777777777E-3</v>
      </c>
      <c r="BE170" s="2">
        <v>1</v>
      </c>
      <c r="BF170" s="2">
        <v>0</v>
      </c>
    </row>
    <row r="171" spans="8:58" x14ac:dyDescent="0.35">
      <c r="H171" t="s">
        <v>310</v>
      </c>
      <c r="J171" t="s">
        <v>143</v>
      </c>
      <c r="Q171" s="2">
        <v>6</v>
      </c>
      <c r="R171" s="2">
        <v>1</v>
      </c>
      <c r="S171" s="2">
        <v>0</v>
      </c>
      <c r="T171" s="4">
        <v>0.10833114583333334</v>
      </c>
      <c r="U171" s="3">
        <v>40.907306671142578</v>
      </c>
      <c r="V171" s="2">
        <v>3</v>
      </c>
      <c r="W171" s="2">
        <v>1</v>
      </c>
      <c r="X171" s="2">
        <v>0</v>
      </c>
      <c r="Y171" s="2">
        <v>0</v>
      </c>
      <c r="Z171" s="2">
        <v>0</v>
      </c>
      <c r="AA171" s="2">
        <v>1</v>
      </c>
      <c r="AB171" s="2">
        <v>2</v>
      </c>
      <c r="AC171" s="4">
        <v>1.0451388888888889E-2</v>
      </c>
      <c r="AD171" s="5">
        <v>0</v>
      </c>
      <c r="AF171" s="7">
        <v>106.35685729980469</v>
      </c>
      <c r="AG171" s="6">
        <v>5</v>
      </c>
      <c r="AH171" s="2">
        <v>0</v>
      </c>
      <c r="AI171" s="2" t="s">
        <v>68</v>
      </c>
      <c r="AJ171" s="4">
        <v>0</v>
      </c>
      <c r="AK171" s="2">
        <v>0</v>
      </c>
      <c r="AL171" s="2">
        <v>0</v>
      </c>
      <c r="AM171" s="2" t="s">
        <v>64</v>
      </c>
      <c r="AN171" s="4">
        <v>0</v>
      </c>
      <c r="AO171" s="2">
        <v>0</v>
      </c>
      <c r="AP171" s="2">
        <v>0</v>
      </c>
      <c r="AQ171" s="2" t="s">
        <v>67</v>
      </c>
      <c r="AR171" s="4">
        <v>0</v>
      </c>
      <c r="AS171" s="2">
        <v>0</v>
      </c>
      <c r="AT171" s="2">
        <v>0</v>
      </c>
      <c r="AU171" s="2" t="s">
        <v>108</v>
      </c>
      <c r="AV171" s="4">
        <v>4.6880208333333331E-3</v>
      </c>
      <c r="AW171" s="2">
        <v>6</v>
      </c>
      <c r="AX171" s="2">
        <v>6.7380280494689941</v>
      </c>
      <c r="AY171" s="2" t="s">
        <v>125</v>
      </c>
      <c r="AZ171" s="4">
        <v>0</v>
      </c>
      <c r="BA171" s="2">
        <v>0</v>
      </c>
      <c r="BB171" s="2">
        <v>0</v>
      </c>
      <c r="BC171" s="2" t="s">
        <v>109</v>
      </c>
      <c r="BD171" s="4">
        <v>0</v>
      </c>
      <c r="BE171" s="2">
        <v>0</v>
      </c>
      <c r="BF171" s="2">
        <v>0</v>
      </c>
    </row>
    <row r="172" spans="8:58" x14ac:dyDescent="0.35">
      <c r="H172" t="s">
        <v>311</v>
      </c>
      <c r="J172" t="s">
        <v>143</v>
      </c>
      <c r="Q172" s="2">
        <v>0</v>
      </c>
      <c r="R172" s="2">
        <v>0</v>
      </c>
      <c r="S172" s="2">
        <v>0</v>
      </c>
      <c r="T172" s="4">
        <v>0.46159252314814814</v>
      </c>
      <c r="U172" s="3">
        <v>22.585926055908203</v>
      </c>
      <c r="V172" s="2">
        <v>28</v>
      </c>
      <c r="W172" s="2">
        <v>9</v>
      </c>
      <c r="X172" s="2">
        <v>3</v>
      </c>
      <c r="Y172" s="2">
        <v>0</v>
      </c>
      <c r="Z172" s="2">
        <v>0</v>
      </c>
      <c r="AA172" s="2">
        <v>16</v>
      </c>
      <c r="AB172" s="2">
        <v>5</v>
      </c>
      <c r="AC172" s="4">
        <v>4.8657407407407406E-2</v>
      </c>
      <c r="AD172" s="5">
        <v>0</v>
      </c>
      <c r="AF172" s="7">
        <v>250.21186828613281</v>
      </c>
      <c r="AG172" s="6">
        <v>56</v>
      </c>
      <c r="AH172" s="2">
        <v>0</v>
      </c>
      <c r="AI172" s="2" t="s">
        <v>68</v>
      </c>
      <c r="AJ172" s="4">
        <v>1.5046296296296297E-7</v>
      </c>
      <c r="AK172" s="2">
        <v>1</v>
      </c>
      <c r="AL172" s="2">
        <v>0</v>
      </c>
      <c r="AM172" s="2" t="s">
        <v>64</v>
      </c>
      <c r="AN172" s="4">
        <v>0</v>
      </c>
      <c r="AO172" s="2">
        <v>0</v>
      </c>
      <c r="AP172" s="2">
        <v>0</v>
      </c>
      <c r="AQ172" s="2" t="s">
        <v>67</v>
      </c>
      <c r="AR172" s="4">
        <v>1.076388888888889E-6</v>
      </c>
      <c r="AS172" s="2">
        <v>1</v>
      </c>
      <c r="AT172" s="2">
        <v>4.2032374767586589E-4</v>
      </c>
      <c r="AU172" s="2" t="s">
        <v>108</v>
      </c>
      <c r="AV172" s="4">
        <v>9.1511574074074075E-4</v>
      </c>
      <c r="AW172" s="2">
        <v>3</v>
      </c>
      <c r="AX172" s="2">
        <v>0.78136962652206421</v>
      </c>
      <c r="AY172" s="2" t="s">
        <v>125</v>
      </c>
      <c r="AZ172" s="4">
        <v>0</v>
      </c>
      <c r="BA172" s="2">
        <v>0</v>
      </c>
      <c r="BB172" s="2">
        <v>0</v>
      </c>
      <c r="BC172" s="2" t="s">
        <v>109</v>
      </c>
      <c r="BD172" s="4">
        <v>0</v>
      </c>
      <c r="BE172" s="2">
        <v>0</v>
      </c>
      <c r="BF172" s="2">
        <v>0</v>
      </c>
    </row>
    <row r="173" spans="8:58" x14ac:dyDescent="0.35">
      <c r="H173" t="s">
        <v>146</v>
      </c>
      <c r="J173" t="s">
        <v>143</v>
      </c>
      <c r="Q173" s="2">
        <v>5</v>
      </c>
      <c r="R173" s="2">
        <v>0</v>
      </c>
      <c r="S173" s="2">
        <v>0</v>
      </c>
      <c r="T173" s="4">
        <v>6.6641331018518518E-2</v>
      </c>
      <c r="U173" s="3">
        <v>54.763336181640625</v>
      </c>
      <c r="V173" s="2">
        <v>1</v>
      </c>
      <c r="W173" s="2">
        <v>1</v>
      </c>
      <c r="X173" s="2">
        <v>0</v>
      </c>
      <c r="Y173" s="2">
        <v>0</v>
      </c>
      <c r="Z173" s="2">
        <v>0</v>
      </c>
      <c r="AA173" s="2">
        <v>1</v>
      </c>
      <c r="AB173" s="2">
        <v>1</v>
      </c>
      <c r="AC173" s="4">
        <v>7.2453703703703708E-3</v>
      </c>
      <c r="AD173" s="5">
        <v>0</v>
      </c>
      <c r="AF173" s="7">
        <v>87.588043212890625</v>
      </c>
      <c r="AG173" s="6">
        <v>3</v>
      </c>
      <c r="AH173" s="2">
        <v>0</v>
      </c>
      <c r="AI173" s="2" t="s">
        <v>68</v>
      </c>
      <c r="AJ173" s="4">
        <v>0</v>
      </c>
      <c r="AK173" s="2">
        <v>0</v>
      </c>
      <c r="AL173" s="2">
        <v>0</v>
      </c>
      <c r="AM173" s="2" t="s">
        <v>64</v>
      </c>
      <c r="AN173" s="4">
        <v>0</v>
      </c>
      <c r="AO173" s="2">
        <v>0</v>
      </c>
      <c r="AP173" s="2">
        <v>0</v>
      </c>
      <c r="AQ173" s="2" t="s">
        <v>67</v>
      </c>
      <c r="AR173" s="4">
        <v>0</v>
      </c>
      <c r="AS173" s="2">
        <v>0</v>
      </c>
      <c r="AT173" s="2">
        <v>0</v>
      </c>
      <c r="AU173" s="2" t="s">
        <v>108</v>
      </c>
      <c r="AV173" s="4">
        <v>0</v>
      </c>
      <c r="AW173" s="2">
        <v>0</v>
      </c>
      <c r="AX173" s="2">
        <v>0</v>
      </c>
      <c r="AY173" s="2" t="s">
        <v>125</v>
      </c>
      <c r="AZ173" s="4">
        <v>0</v>
      </c>
      <c r="BA173" s="2">
        <v>0</v>
      </c>
      <c r="BB173" s="2">
        <v>0</v>
      </c>
      <c r="BC173" s="2" t="s">
        <v>109</v>
      </c>
      <c r="BD173" s="4">
        <v>0</v>
      </c>
      <c r="BE173" s="2">
        <v>0</v>
      </c>
      <c r="BF173" s="2">
        <v>0</v>
      </c>
    </row>
    <row r="174" spans="8:58" x14ac:dyDescent="0.35">
      <c r="H174" t="s">
        <v>312</v>
      </c>
      <c r="J174" t="s">
        <v>313</v>
      </c>
      <c r="Q174" s="2">
        <v>57</v>
      </c>
      <c r="R174" s="2">
        <v>1</v>
      </c>
      <c r="S174" s="2">
        <v>0</v>
      </c>
      <c r="T174" s="4">
        <v>0.17105528935185185</v>
      </c>
      <c r="U174" s="3">
        <v>52.050849914550781</v>
      </c>
      <c r="V174" s="2">
        <v>6</v>
      </c>
      <c r="W174" s="2">
        <v>1</v>
      </c>
      <c r="X174" s="2">
        <v>0</v>
      </c>
      <c r="Y174" s="2">
        <v>0</v>
      </c>
      <c r="Z174" s="2">
        <v>0</v>
      </c>
      <c r="AA174" s="2">
        <v>3</v>
      </c>
      <c r="AB174" s="2">
        <v>1</v>
      </c>
      <c r="AC174" s="4">
        <v>9.6527777777777775E-3</v>
      </c>
      <c r="AD174" s="5">
        <v>0</v>
      </c>
      <c r="AF174" s="7">
        <v>213.68577575683594</v>
      </c>
      <c r="AG174" s="6">
        <v>10</v>
      </c>
      <c r="AH174" s="2">
        <v>0</v>
      </c>
      <c r="AI174" s="2" t="s">
        <v>68</v>
      </c>
      <c r="AJ174" s="4">
        <v>0</v>
      </c>
      <c r="AK174" s="2">
        <v>0</v>
      </c>
      <c r="AL174" s="2">
        <v>0</v>
      </c>
      <c r="AM174" s="2" t="s">
        <v>64</v>
      </c>
      <c r="AN174" s="4">
        <v>0</v>
      </c>
      <c r="AO174" s="2">
        <v>0</v>
      </c>
      <c r="AP174" s="2">
        <v>0</v>
      </c>
      <c r="AQ174" s="2" t="s">
        <v>67</v>
      </c>
      <c r="AR174" s="4">
        <v>3.2407407407407406E-6</v>
      </c>
      <c r="AS174" s="2">
        <v>1</v>
      </c>
      <c r="AT174" s="2">
        <v>3.2223125454038382E-3</v>
      </c>
      <c r="AU174" s="2" t="s">
        <v>108</v>
      </c>
      <c r="AV174" s="4">
        <v>3.3276504629629632E-2</v>
      </c>
      <c r="AW174" s="2">
        <v>23</v>
      </c>
      <c r="AX174" s="2">
        <v>54.556594848632813</v>
      </c>
      <c r="AY174" s="2" t="s">
        <v>125</v>
      </c>
      <c r="AZ174" s="4">
        <v>0</v>
      </c>
      <c r="BA174" s="2">
        <v>0</v>
      </c>
      <c r="BB174" s="2">
        <v>0</v>
      </c>
      <c r="BC174" s="2" t="s">
        <v>109</v>
      </c>
      <c r="BD174" s="4">
        <v>7.1659259259259263E-3</v>
      </c>
      <c r="BE174" s="2">
        <v>2</v>
      </c>
      <c r="BF174" s="2">
        <v>5.1850001327693462E-3</v>
      </c>
    </row>
    <row r="175" spans="8:58" x14ac:dyDescent="0.35">
      <c r="H175" t="s">
        <v>314</v>
      </c>
      <c r="J175" t="s">
        <v>143</v>
      </c>
      <c r="Q175" s="2">
        <v>12</v>
      </c>
      <c r="R175" s="2">
        <v>1</v>
      </c>
      <c r="S175" s="2">
        <v>0</v>
      </c>
      <c r="T175" s="4">
        <v>6.9047997685185186E-2</v>
      </c>
      <c r="U175" s="3">
        <v>51.04083251953125</v>
      </c>
      <c r="V175" s="2">
        <v>1</v>
      </c>
      <c r="W175" s="2">
        <v>2</v>
      </c>
      <c r="X175" s="2">
        <v>0</v>
      </c>
      <c r="Y175" s="2">
        <v>0</v>
      </c>
      <c r="Z175" s="2">
        <v>0</v>
      </c>
      <c r="AA175" s="2">
        <v>2</v>
      </c>
      <c r="AB175" s="2">
        <v>2</v>
      </c>
      <c r="AC175" s="4">
        <v>4.6400462962962963E-2</v>
      </c>
      <c r="AD175" s="5">
        <v>0</v>
      </c>
      <c r="AF175" s="7">
        <v>84.582427978515625</v>
      </c>
      <c r="AG175" s="6">
        <v>5</v>
      </c>
      <c r="AH175" s="2">
        <v>0</v>
      </c>
      <c r="AI175" s="2" t="s">
        <v>68</v>
      </c>
      <c r="AJ175" s="4">
        <v>5.3935185185185186E-6</v>
      </c>
      <c r="AK175" s="2">
        <v>1</v>
      </c>
      <c r="AL175" s="2">
        <v>1.8399010878056288E-3</v>
      </c>
      <c r="AM175" s="2" t="s">
        <v>64</v>
      </c>
      <c r="AN175" s="4">
        <v>0</v>
      </c>
      <c r="AO175" s="2">
        <v>0</v>
      </c>
      <c r="AP175" s="2">
        <v>0</v>
      </c>
      <c r="AQ175" s="2" t="s">
        <v>67</v>
      </c>
      <c r="AR175" s="4">
        <v>0</v>
      </c>
      <c r="AS175" s="2">
        <v>0</v>
      </c>
      <c r="AT175" s="2">
        <v>0</v>
      </c>
      <c r="AU175" s="2" t="s">
        <v>108</v>
      </c>
      <c r="AV175" s="4">
        <v>2.6856481481481479E-4</v>
      </c>
      <c r="AW175" s="2">
        <v>1</v>
      </c>
      <c r="AX175" s="2">
        <v>0.52084857225418091</v>
      </c>
      <c r="AY175" s="2" t="s">
        <v>125</v>
      </c>
      <c r="AZ175" s="4">
        <v>0</v>
      </c>
      <c r="BA175" s="2">
        <v>0</v>
      </c>
      <c r="BB175" s="2">
        <v>0</v>
      </c>
      <c r="BC175" s="2" t="s">
        <v>109</v>
      </c>
      <c r="BD175" s="4">
        <v>0</v>
      </c>
      <c r="BE175" s="2">
        <v>0</v>
      </c>
      <c r="BF175" s="2">
        <v>0</v>
      </c>
    </row>
    <row r="176" spans="8:58" x14ac:dyDescent="0.35">
      <c r="H176" t="s">
        <v>315</v>
      </c>
      <c r="J176" t="s">
        <v>110</v>
      </c>
      <c r="Q176" s="2">
        <v>2</v>
      </c>
      <c r="R176" s="2">
        <v>0</v>
      </c>
      <c r="S176" s="2">
        <v>0</v>
      </c>
      <c r="T176" s="4">
        <v>0.29733930555555554</v>
      </c>
      <c r="U176" s="3">
        <v>28.341865539550781</v>
      </c>
      <c r="V176" s="2">
        <v>13</v>
      </c>
      <c r="W176" s="2">
        <v>3</v>
      </c>
      <c r="X176" s="2">
        <v>1</v>
      </c>
      <c r="Y176" s="2">
        <v>0</v>
      </c>
      <c r="Z176" s="2">
        <v>2</v>
      </c>
      <c r="AA176" s="2">
        <v>8</v>
      </c>
      <c r="AB176" s="2">
        <v>10</v>
      </c>
      <c r="AC176" s="4">
        <v>7.0057870370370368E-2</v>
      </c>
      <c r="AD176" s="5">
        <v>0</v>
      </c>
      <c r="AF176" s="7">
        <v>202.25161743164063</v>
      </c>
      <c r="AG176" s="6">
        <v>27</v>
      </c>
      <c r="AH176" s="2">
        <v>0</v>
      </c>
      <c r="AI176" s="2" t="s">
        <v>68</v>
      </c>
      <c r="AJ176" s="4">
        <v>0</v>
      </c>
      <c r="AK176" s="2">
        <v>0</v>
      </c>
      <c r="AL176" s="2">
        <v>0</v>
      </c>
      <c r="AM176" s="2" t="s">
        <v>64</v>
      </c>
      <c r="AN176" s="4">
        <v>1.1574074074074074E-6</v>
      </c>
      <c r="AO176" s="2">
        <v>1</v>
      </c>
      <c r="AP176" s="2">
        <v>4.3789864866994321E-4</v>
      </c>
      <c r="AQ176" s="2" t="s">
        <v>67</v>
      </c>
      <c r="AR176" s="4">
        <v>0</v>
      </c>
      <c r="AS176" s="2">
        <v>0</v>
      </c>
      <c r="AT176" s="2">
        <v>0</v>
      </c>
      <c r="AU176" s="2" t="s">
        <v>108</v>
      </c>
      <c r="AV176" s="4">
        <v>9.3679166666666668E-3</v>
      </c>
      <c r="AW176" s="2">
        <v>20</v>
      </c>
      <c r="AX176" s="2">
        <v>12.39363956451416</v>
      </c>
      <c r="AY176" s="2" t="s">
        <v>125</v>
      </c>
      <c r="AZ176" s="4">
        <v>0</v>
      </c>
      <c r="BA176" s="2">
        <v>0</v>
      </c>
      <c r="BB176" s="2">
        <v>0</v>
      </c>
      <c r="BC176" s="2" t="s">
        <v>109</v>
      </c>
      <c r="BD176" s="4">
        <v>6.2077476851851852E-2</v>
      </c>
      <c r="BE176" s="2">
        <v>12</v>
      </c>
      <c r="BF176" s="2">
        <v>6.4468249678611755E-2</v>
      </c>
    </row>
    <row r="177" spans="8:58" x14ac:dyDescent="0.35">
      <c r="H177" t="s">
        <v>147</v>
      </c>
      <c r="J177" t="s">
        <v>148</v>
      </c>
      <c r="Q177" s="2">
        <v>86</v>
      </c>
      <c r="R177" s="2">
        <v>26</v>
      </c>
      <c r="S177" s="2">
        <v>1</v>
      </c>
      <c r="T177" s="4">
        <v>0.59852855324074072</v>
      </c>
      <c r="U177" s="3">
        <v>50.953224182128906</v>
      </c>
      <c r="V177" s="2">
        <v>7</v>
      </c>
      <c r="W177" s="2">
        <v>2</v>
      </c>
      <c r="X177" s="2">
        <v>1</v>
      </c>
      <c r="Y177" s="2">
        <v>0</v>
      </c>
      <c r="Z177" s="2">
        <v>1</v>
      </c>
      <c r="AA177" s="2">
        <v>13</v>
      </c>
      <c r="AB177" s="2">
        <v>2</v>
      </c>
      <c r="AC177" s="4">
        <v>1.9444444444444445E-2</v>
      </c>
      <c r="AD177" s="5">
        <v>0</v>
      </c>
      <c r="AF177" s="7">
        <v>731.927001953125</v>
      </c>
      <c r="AG177" s="6">
        <v>24</v>
      </c>
      <c r="AH177" s="2">
        <v>0</v>
      </c>
      <c r="AI177" s="2" t="s">
        <v>68</v>
      </c>
      <c r="AJ177" s="4">
        <v>0</v>
      </c>
      <c r="AK177" s="2">
        <v>0</v>
      </c>
      <c r="AL177" s="2">
        <v>0</v>
      </c>
      <c r="AM177" s="2" t="s">
        <v>64</v>
      </c>
      <c r="AN177" s="4">
        <v>0</v>
      </c>
      <c r="AO177" s="2">
        <v>0</v>
      </c>
      <c r="AP177" s="2">
        <v>0</v>
      </c>
      <c r="AQ177" s="2" t="s">
        <v>67</v>
      </c>
      <c r="AR177" s="4">
        <v>0</v>
      </c>
      <c r="AS177" s="2">
        <v>0</v>
      </c>
      <c r="AT177" s="2">
        <v>0</v>
      </c>
      <c r="AU177" s="2" t="s">
        <v>108</v>
      </c>
      <c r="AV177" s="4">
        <v>0.1621637037037037</v>
      </c>
      <c r="AW177" s="2">
        <v>93</v>
      </c>
      <c r="AX177" s="2">
        <v>293.73895263671875</v>
      </c>
      <c r="AY177" s="2" t="s">
        <v>125</v>
      </c>
      <c r="AZ177" s="4">
        <v>2.5561342592592593E-3</v>
      </c>
      <c r="BA177" s="2">
        <v>3</v>
      </c>
      <c r="BB177" s="2">
        <v>0.77394735813140869</v>
      </c>
      <c r="BC177" s="2" t="s">
        <v>109</v>
      </c>
      <c r="BD177" s="4">
        <v>4.7557060185185185E-2</v>
      </c>
      <c r="BE177" s="2">
        <v>4</v>
      </c>
      <c r="BF177" s="2">
        <v>34.566665649414063</v>
      </c>
    </row>
    <row r="178" spans="8:58" x14ac:dyDescent="0.35">
      <c r="H178" t="s">
        <v>149</v>
      </c>
      <c r="J178" t="s">
        <v>148</v>
      </c>
      <c r="Q178" s="2">
        <v>0</v>
      </c>
      <c r="R178" s="2">
        <v>0</v>
      </c>
      <c r="S178" s="2">
        <v>0</v>
      </c>
      <c r="T178" s="4">
        <v>0.25961568287037035</v>
      </c>
      <c r="U178" s="3">
        <v>25.28577995300293</v>
      </c>
      <c r="V178" s="2">
        <v>11</v>
      </c>
      <c r="W178" s="2">
        <v>4</v>
      </c>
      <c r="X178" s="2">
        <v>3</v>
      </c>
      <c r="Y178" s="2">
        <v>4</v>
      </c>
      <c r="Z178" s="2">
        <v>2</v>
      </c>
      <c r="AA178" s="2">
        <v>19</v>
      </c>
      <c r="AB178" s="2">
        <v>2</v>
      </c>
      <c r="AC178" s="4">
        <v>1.375E-2</v>
      </c>
      <c r="AD178" s="5">
        <v>0</v>
      </c>
      <c r="AF178" s="7">
        <v>157.550048828125</v>
      </c>
      <c r="AG178" s="6">
        <v>43</v>
      </c>
      <c r="AH178" s="2">
        <v>0</v>
      </c>
      <c r="AI178" s="2" t="s">
        <v>68</v>
      </c>
      <c r="AJ178" s="4">
        <v>0</v>
      </c>
      <c r="AK178" s="2">
        <v>0</v>
      </c>
      <c r="AL178" s="2">
        <v>0</v>
      </c>
      <c r="AM178" s="2" t="s">
        <v>64</v>
      </c>
      <c r="AN178" s="4">
        <v>0</v>
      </c>
      <c r="AO178" s="2">
        <v>0</v>
      </c>
      <c r="AP178" s="2">
        <v>0</v>
      </c>
      <c r="AQ178" s="2" t="s">
        <v>67</v>
      </c>
      <c r="AR178" s="4">
        <v>6.944444444444444E-8</v>
      </c>
      <c r="AS178" s="2">
        <v>1</v>
      </c>
      <c r="AT178" s="2">
        <v>2.4761309759924188E-5</v>
      </c>
      <c r="AU178" s="2" t="s">
        <v>108</v>
      </c>
      <c r="AV178" s="4">
        <v>8.5493518518518514E-3</v>
      </c>
      <c r="AW178" s="2">
        <v>17</v>
      </c>
      <c r="AX178" s="2">
        <v>11.090204238891602</v>
      </c>
      <c r="AY178" s="2" t="s">
        <v>125</v>
      </c>
      <c r="AZ178" s="4">
        <v>8.9371527777777778E-4</v>
      </c>
      <c r="BA178" s="2">
        <v>1</v>
      </c>
      <c r="BB178" s="2">
        <v>0.34456643462181091</v>
      </c>
      <c r="BC178" s="2" t="s">
        <v>109</v>
      </c>
      <c r="BD178" s="4">
        <v>1.0166828703703704E-2</v>
      </c>
      <c r="BE178" s="2">
        <v>2</v>
      </c>
      <c r="BF178" s="2">
        <v>2.3085406050086021E-2</v>
      </c>
    </row>
    <row r="179" spans="8:58" x14ac:dyDescent="0.35">
      <c r="H179" t="s">
        <v>316</v>
      </c>
      <c r="J179" t="s">
        <v>148</v>
      </c>
      <c r="Q179" s="2">
        <v>0</v>
      </c>
      <c r="R179" s="2">
        <v>0</v>
      </c>
      <c r="S179" s="2">
        <v>0</v>
      </c>
      <c r="T179" s="4">
        <v>0.21351966435185185</v>
      </c>
      <c r="U179" s="3">
        <v>18.088846206665039</v>
      </c>
      <c r="V179" s="2">
        <v>18</v>
      </c>
      <c r="W179" s="2">
        <v>10</v>
      </c>
      <c r="X179" s="2">
        <v>8</v>
      </c>
      <c r="Y179" s="2">
        <v>2</v>
      </c>
      <c r="Z179" s="2">
        <v>0</v>
      </c>
      <c r="AA179" s="2">
        <v>18</v>
      </c>
      <c r="AB179" s="2">
        <v>1</v>
      </c>
      <c r="AC179" s="4">
        <v>1.2997685185185185E-2</v>
      </c>
      <c r="AD179" s="5">
        <v>0</v>
      </c>
      <c r="AF179" s="7">
        <v>92.695793151855469</v>
      </c>
      <c r="AG179" s="6">
        <v>56</v>
      </c>
      <c r="AH179" s="2">
        <v>0</v>
      </c>
      <c r="AI179" s="2" t="s">
        <v>68</v>
      </c>
      <c r="AJ179" s="4">
        <v>0</v>
      </c>
      <c r="AK179" s="2">
        <v>0</v>
      </c>
      <c r="AL179" s="2">
        <v>0</v>
      </c>
      <c r="AM179" s="2" t="s">
        <v>64</v>
      </c>
      <c r="AN179" s="4">
        <v>0</v>
      </c>
      <c r="AO179" s="2">
        <v>0</v>
      </c>
      <c r="AP179" s="2">
        <v>0</v>
      </c>
      <c r="AQ179" s="2" t="s">
        <v>67</v>
      </c>
      <c r="AR179" s="4">
        <v>4.8611111111111109E-7</v>
      </c>
      <c r="AS179" s="2">
        <v>1</v>
      </c>
      <c r="AT179" s="2">
        <v>1.5178282046690583E-4</v>
      </c>
      <c r="AU179" s="2" t="s">
        <v>108</v>
      </c>
      <c r="AV179" s="4">
        <v>2.1132291666666665E-3</v>
      </c>
      <c r="AW179" s="2">
        <v>6</v>
      </c>
      <c r="AX179" s="2">
        <v>2.1766927242279053</v>
      </c>
      <c r="AY179" s="2" t="s">
        <v>125</v>
      </c>
      <c r="AZ179" s="4">
        <v>0</v>
      </c>
      <c r="BA179" s="2">
        <v>0</v>
      </c>
      <c r="BB179" s="2">
        <v>0</v>
      </c>
      <c r="BC179" s="2" t="s">
        <v>109</v>
      </c>
      <c r="BD179" s="4">
        <v>0</v>
      </c>
      <c r="BE179" s="2">
        <v>0</v>
      </c>
      <c r="BF179" s="2">
        <v>0</v>
      </c>
    </row>
    <row r="180" spans="8:58" x14ac:dyDescent="0.35">
      <c r="H180" t="s">
        <v>317</v>
      </c>
      <c r="J180" t="s">
        <v>148</v>
      </c>
      <c r="Q180" s="2">
        <v>0</v>
      </c>
      <c r="R180" s="2">
        <v>0</v>
      </c>
      <c r="S180" s="2">
        <v>0</v>
      </c>
      <c r="T180" s="4">
        <v>2.4045081018518519E-2</v>
      </c>
      <c r="U180" s="3">
        <v>9.4321832656860352</v>
      </c>
      <c r="V180" s="2">
        <v>1</v>
      </c>
      <c r="W180" s="2">
        <v>1</v>
      </c>
      <c r="X180" s="2">
        <v>2</v>
      </c>
      <c r="Y180" s="2">
        <v>0</v>
      </c>
      <c r="Z180" s="2">
        <v>0</v>
      </c>
      <c r="AA180" s="2">
        <v>5</v>
      </c>
      <c r="AB180" s="2">
        <v>0</v>
      </c>
      <c r="AC180" s="4">
        <v>1.6203703703703703E-4</v>
      </c>
      <c r="AD180" s="5">
        <v>0</v>
      </c>
      <c r="AF180" s="7">
        <v>5.4431424140930176</v>
      </c>
      <c r="AG180" s="6">
        <v>9</v>
      </c>
      <c r="AH180" s="2">
        <v>0</v>
      </c>
      <c r="AI180" s="2" t="s">
        <v>68</v>
      </c>
      <c r="AJ180" s="4">
        <v>0</v>
      </c>
      <c r="AK180" s="2">
        <v>0</v>
      </c>
      <c r="AL180" s="2">
        <v>0</v>
      </c>
      <c r="AM180" s="2" t="s">
        <v>64</v>
      </c>
      <c r="AN180" s="4">
        <v>0</v>
      </c>
      <c r="AO180" s="2">
        <v>0</v>
      </c>
      <c r="AP180" s="2">
        <v>0</v>
      </c>
      <c r="AQ180" s="2" t="s">
        <v>67</v>
      </c>
      <c r="AR180" s="4">
        <v>0</v>
      </c>
      <c r="AS180" s="2">
        <v>0</v>
      </c>
      <c r="AT180" s="2">
        <v>0</v>
      </c>
      <c r="AU180" s="2" t="s">
        <v>108</v>
      </c>
      <c r="AV180" s="4">
        <v>0</v>
      </c>
      <c r="AW180" s="2">
        <v>0</v>
      </c>
      <c r="AX180" s="2">
        <v>0</v>
      </c>
      <c r="AY180" s="2" t="s">
        <v>125</v>
      </c>
      <c r="AZ180" s="4">
        <v>0</v>
      </c>
      <c r="BA180" s="2">
        <v>0</v>
      </c>
      <c r="BB180" s="2">
        <v>0</v>
      </c>
      <c r="BC180" s="2" t="s">
        <v>109</v>
      </c>
      <c r="BD180" s="4">
        <v>0</v>
      </c>
      <c r="BE180" s="2">
        <v>0</v>
      </c>
      <c r="BF180" s="2">
        <v>0</v>
      </c>
    </row>
    <row r="181" spans="8:58" x14ac:dyDescent="0.35">
      <c r="H181" t="s">
        <v>318</v>
      </c>
      <c r="J181" t="s">
        <v>151</v>
      </c>
      <c r="Q181" s="2">
        <v>0</v>
      </c>
      <c r="R181" s="2">
        <v>0</v>
      </c>
      <c r="S181" s="2">
        <v>0</v>
      </c>
      <c r="T181" s="4">
        <v>3.2105752314814814E-2</v>
      </c>
      <c r="U181" s="3">
        <v>11.45167064666748</v>
      </c>
      <c r="V181" s="2">
        <v>3</v>
      </c>
      <c r="W181" s="2">
        <v>3</v>
      </c>
      <c r="X181" s="2">
        <v>1</v>
      </c>
      <c r="Y181" s="2">
        <v>0</v>
      </c>
      <c r="Z181" s="2">
        <v>0</v>
      </c>
      <c r="AA181" s="2">
        <v>2</v>
      </c>
      <c r="AB181" s="2">
        <v>5</v>
      </c>
      <c r="AC181" s="4">
        <v>6.6631944444444438E-2</v>
      </c>
      <c r="AD181" s="5">
        <v>0</v>
      </c>
      <c r="AF181" s="7">
        <v>8.823948860168457</v>
      </c>
      <c r="AG181" s="6">
        <v>9</v>
      </c>
      <c r="AH181" s="2">
        <v>0</v>
      </c>
      <c r="AI181" s="2" t="s">
        <v>68</v>
      </c>
      <c r="AJ181" s="4">
        <v>0</v>
      </c>
      <c r="AK181" s="2">
        <v>0</v>
      </c>
      <c r="AL181" s="2">
        <v>0</v>
      </c>
      <c r="AM181" s="2" t="s">
        <v>64</v>
      </c>
      <c r="AN181" s="4">
        <v>0</v>
      </c>
      <c r="AO181" s="2">
        <v>0</v>
      </c>
      <c r="AP181" s="2">
        <v>0</v>
      </c>
      <c r="AQ181" s="2" t="s">
        <v>67</v>
      </c>
      <c r="AR181" s="4">
        <v>0</v>
      </c>
      <c r="AS181" s="2">
        <v>0</v>
      </c>
      <c r="AT181" s="2">
        <v>0</v>
      </c>
      <c r="AU181" s="2" t="s">
        <v>108</v>
      </c>
      <c r="AV181" s="4">
        <v>0</v>
      </c>
      <c r="AW181" s="2">
        <v>0</v>
      </c>
      <c r="AX181" s="2">
        <v>0</v>
      </c>
      <c r="AY181" s="2" t="s">
        <v>125</v>
      </c>
      <c r="AZ181" s="4">
        <v>0</v>
      </c>
      <c r="BA181" s="2">
        <v>0</v>
      </c>
      <c r="BB181" s="2">
        <v>0</v>
      </c>
      <c r="BC181" s="2" t="s">
        <v>109</v>
      </c>
      <c r="BD181" s="4">
        <v>6.1392187500000001E-2</v>
      </c>
      <c r="BE181" s="2">
        <v>5</v>
      </c>
      <c r="BF181" s="2">
        <v>9.6132807433605194E-2</v>
      </c>
    </row>
    <row r="182" spans="8:58" x14ac:dyDescent="0.35">
      <c r="H182" t="s">
        <v>150</v>
      </c>
      <c r="J182" t="s">
        <v>151</v>
      </c>
      <c r="Q182" s="2">
        <v>142</v>
      </c>
      <c r="R182" s="2">
        <v>8</v>
      </c>
      <c r="S182" s="2">
        <v>0</v>
      </c>
      <c r="T182" s="4">
        <v>1.0900704629629629</v>
      </c>
      <c r="U182" s="3">
        <v>34.766086578369141</v>
      </c>
      <c r="V182" s="2">
        <v>19</v>
      </c>
      <c r="W182" s="2">
        <v>12</v>
      </c>
      <c r="X182" s="2">
        <v>10</v>
      </c>
      <c r="Y182" s="2">
        <v>5</v>
      </c>
      <c r="Z182" s="2">
        <v>5</v>
      </c>
      <c r="AA182" s="2">
        <v>51</v>
      </c>
      <c r="AB182" s="2">
        <v>31</v>
      </c>
      <c r="AC182" s="4">
        <v>0.46349537037037036</v>
      </c>
      <c r="AD182" s="5">
        <v>0</v>
      </c>
      <c r="AF182" s="7">
        <v>909.53961181640625</v>
      </c>
      <c r="AG182" s="6">
        <v>102</v>
      </c>
      <c r="AH182" s="2">
        <v>0</v>
      </c>
      <c r="AI182" s="2" t="s">
        <v>68</v>
      </c>
      <c r="AJ182" s="4">
        <v>0</v>
      </c>
      <c r="AK182" s="2">
        <v>0</v>
      </c>
      <c r="AL182" s="2">
        <v>0</v>
      </c>
      <c r="AM182" s="2" t="s">
        <v>64</v>
      </c>
      <c r="AN182" s="4">
        <v>0</v>
      </c>
      <c r="AO182" s="2">
        <v>0</v>
      </c>
      <c r="AP182" s="2">
        <v>0</v>
      </c>
      <c r="AQ182" s="2" t="s">
        <v>67</v>
      </c>
      <c r="AR182" s="4">
        <v>1.0717592592592592E-5</v>
      </c>
      <c r="AS182" s="2">
        <v>1</v>
      </c>
      <c r="AT182" s="2">
        <v>9.3449531123042107E-3</v>
      </c>
      <c r="AU182" s="2" t="s">
        <v>108</v>
      </c>
      <c r="AV182" s="4">
        <v>0.15955528935185184</v>
      </c>
      <c r="AW182" s="2">
        <v>220</v>
      </c>
      <c r="AX182" s="2">
        <v>247.47731018066406</v>
      </c>
      <c r="AY182" s="2" t="s">
        <v>125</v>
      </c>
      <c r="AZ182" s="4">
        <v>3.6539849537037039E-2</v>
      </c>
      <c r="BA182" s="2">
        <v>27</v>
      </c>
      <c r="BB182" s="2">
        <v>20.727975845336914</v>
      </c>
      <c r="BC182" s="2" t="s">
        <v>109</v>
      </c>
      <c r="BD182" s="4">
        <v>0.44930271990740739</v>
      </c>
      <c r="BE182" s="2">
        <v>33</v>
      </c>
      <c r="BF182" s="2">
        <v>0.16474132239818573</v>
      </c>
    </row>
    <row r="183" spans="8:58" x14ac:dyDescent="0.35">
      <c r="H183" t="s">
        <v>152</v>
      </c>
      <c r="J183" t="s">
        <v>151</v>
      </c>
      <c r="Q183" s="2">
        <v>0</v>
      </c>
      <c r="R183" s="2">
        <v>0</v>
      </c>
      <c r="S183" s="2">
        <v>0</v>
      </c>
      <c r="T183" s="4">
        <v>8.2764618055555558E-2</v>
      </c>
      <c r="U183" s="3">
        <v>8.0635385513305664</v>
      </c>
      <c r="V183" s="2">
        <v>8</v>
      </c>
      <c r="W183" s="2">
        <v>4</v>
      </c>
      <c r="X183" s="2">
        <v>1</v>
      </c>
      <c r="Y183" s="2">
        <v>2</v>
      </c>
      <c r="Z183" s="2">
        <v>1</v>
      </c>
      <c r="AA183" s="2">
        <v>5</v>
      </c>
      <c r="AB183" s="2">
        <v>2</v>
      </c>
      <c r="AC183" s="4">
        <v>2.4652777777777777E-2</v>
      </c>
      <c r="AD183" s="5">
        <v>0</v>
      </c>
      <c r="AF183" s="7">
        <v>16.017019271850586</v>
      </c>
      <c r="AG183" s="6">
        <v>21</v>
      </c>
      <c r="AH183" s="2">
        <v>0</v>
      </c>
      <c r="AI183" s="2" t="s">
        <v>68</v>
      </c>
      <c r="AJ183" s="4">
        <v>0</v>
      </c>
      <c r="AK183" s="2">
        <v>0</v>
      </c>
      <c r="AL183" s="2">
        <v>0</v>
      </c>
      <c r="AM183" s="2" t="s">
        <v>64</v>
      </c>
      <c r="AN183" s="4">
        <v>0</v>
      </c>
      <c r="AO183" s="2">
        <v>0</v>
      </c>
      <c r="AP183" s="2">
        <v>0</v>
      </c>
      <c r="AQ183" s="2" t="s">
        <v>67</v>
      </c>
      <c r="AR183" s="4">
        <v>0</v>
      </c>
      <c r="AS183" s="2">
        <v>0</v>
      </c>
      <c r="AT183" s="2">
        <v>0</v>
      </c>
      <c r="AU183" s="2" t="s">
        <v>108</v>
      </c>
      <c r="AV183" s="4">
        <v>0</v>
      </c>
      <c r="AW183" s="2">
        <v>0</v>
      </c>
      <c r="AX183" s="2">
        <v>0</v>
      </c>
      <c r="AY183" s="2" t="s">
        <v>125</v>
      </c>
      <c r="AZ183" s="4">
        <v>0</v>
      </c>
      <c r="BA183" s="2">
        <v>0</v>
      </c>
      <c r="BB183" s="2">
        <v>0</v>
      </c>
      <c r="BC183" s="2" t="s">
        <v>109</v>
      </c>
      <c r="BD183" s="4">
        <v>2.1634513888888887E-2</v>
      </c>
      <c r="BE183" s="2">
        <v>3</v>
      </c>
      <c r="BF183" s="2">
        <v>1.3591814786195755E-2</v>
      </c>
    </row>
    <row r="184" spans="8:58" x14ac:dyDescent="0.35">
      <c r="H184" t="s">
        <v>153</v>
      </c>
      <c r="J184" t="s">
        <v>151</v>
      </c>
      <c r="Q184" s="2">
        <v>0</v>
      </c>
      <c r="R184" s="2">
        <v>0</v>
      </c>
      <c r="S184" s="2">
        <v>0</v>
      </c>
      <c r="T184" s="4">
        <v>0.29200260416666668</v>
      </c>
      <c r="U184" s="3">
        <v>12.751955032348633</v>
      </c>
      <c r="V184" s="2">
        <v>8</v>
      </c>
      <c r="W184" s="2">
        <v>9</v>
      </c>
      <c r="X184" s="2">
        <v>5</v>
      </c>
      <c r="Y184" s="2">
        <v>6</v>
      </c>
      <c r="Z184" s="2">
        <v>5</v>
      </c>
      <c r="AA184" s="2">
        <v>45</v>
      </c>
      <c r="AB184" s="2">
        <v>21</v>
      </c>
      <c r="AC184" s="4">
        <v>0.39859953703703704</v>
      </c>
      <c r="AD184" s="5">
        <v>3</v>
      </c>
      <c r="AF184" s="7">
        <v>89.366493225097656</v>
      </c>
      <c r="AG184" s="6">
        <v>78</v>
      </c>
      <c r="AH184" s="2">
        <v>0</v>
      </c>
      <c r="AI184" s="2" t="s">
        <v>68</v>
      </c>
      <c r="AJ184" s="4">
        <v>0</v>
      </c>
      <c r="AK184" s="2">
        <v>0</v>
      </c>
      <c r="AL184" s="2">
        <v>0</v>
      </c>
      <c r="AM184" s="2" t="s">
        <v>64</v>
      </c>
      <c r="AN184" s="4">
        <v>0</v>
      </c>
      <c r="AO184" s="2">
        <v>0</v>
      </c>
      <c r="AP184" s="2">
        <v>0</v>
      </c>
      <c r="AQ184" s="2" t="s">
        <v>67</v>
      </c>
      <c r="AR184" s="4">
        <v>0</v>
      </c>
      <c r="AS184" s="2">
        <v>0</v>
      </c>
      <c r="AT184" s="2">
        <v>0</v>
      </c>
      <c r="AU184" s="2" t="s">
        <v>108</v>
      </c>
      <c r="AV184" s="4">
        <v>8.337407407407408E-3</v>
      </c>
      <c r="AW184" s="2">
        <v>20</v>
      </c>
      <c r="AX184" s="2">
        <v>6.4870591163635254</v>
      </c>
      <c r="AY184" s="2" t="s">
        <v>125</v>
      </c>
      <c r="AZ184" s="4">
        <v>0</v>
      </c>
      <c r="BA184" s="2">
        <v>0</v>
      </c>
      <c r="BB184" s="2">
        <v>0</v>
      </c>
      <c r="BC184" s="2" t="s">
        <v>109</v>
      </c>
      <c r="BD184" s="4">
        <v>0.7502914467592593</v>
      </c>
      <c r="BE184" s="2">
        <v>26</v>
      </c>
      <c r="BF184" s="2">
        <v>2.6808102130889893</v>
      </c>
    </row>
    <row r="185" spans="8:58" x14ac:dyDescent="0.35">
      <c r="H185" t="s">
        <v>319</v>
      </c>
      <c r="J185" t="s">
        <v>151</v>
      </c>
      <c r="Q185" s="2">
        <v>0</v>
      </c>
      <c r="R185" s="2">
        <v>0</v>
      </c>
      <c r="S185" s="2">
        <v>0</v>
      </c>
      <c r="T185" s="4">
        <v>6.781101851851852E-2</v>
      </c>
      <c r="U185" s="3">
        <v>41.253849029541016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4</v>
      </c>
      <c r="AB185" s="2">
        <v>1</v>
      </c>
      <c r="AC185" s="4">
        <v>1.5023148148148148E-2</v>
      </c>
      <c r="AD185" s="5">
        <v>0</v>
      </c>
      <c r="AF185" s="7">
        <v>67.139183044433594</v>
      </c>
      <c r="AG185" s="6">
        <v>4</v>
      </c>
      <c r="AH185" s="2">
        <v>0</v>
      </c>
      <c r="AI185" s="2" t="s">
        <v>68</v>
      </c>
      <c r="AJ185" s="4">
        <v>0</v>
      </c>
      <c r="AK185" s="2">
        <v>0</v>
      </c>
      <c r="AL185" s="2">
        <v>0</v>
      </c>
      <c r="AM185" s="2" t="s">
        <v>64</v>
      </c>
      <c r="AN185" s="4">
        <v>0</v>
      </c>
      <c r="AO185" s="2">
        <v>0</v>
      </c>
      <c r="AP185" s="2">
        <v>0</v>
      </c>
      <c r="AQ185" s="2" t="s">
        <v>67</v>
      </c>
      <c r="AR185" s="4">
        <v>0</v>
      </c>
      <c r="AS185" s="2">
        <v>0</v>
      </c>
      <c r="AT185" s="2">
        <v>0</v>
      </c>
      <c r="AU185" s="2" t="s">
        <v>108</v>
      </c>
      <c r="AV185" s="4">
        <v>1.5765856481481481E-3</v>
      </c>
      <c r="AW185" s="2">
        <v>5</v>
      </c>
      <c r="AX185" s="2">
        <v>1.8113526105880737</v>
      </c>
      <c r="AY185" s="2" t="s">
        <v>125</v>
      </c>
      <c r="AZ185" s="4">
        <v>0</v>
      </c>
      <c r="BA185" s="2">
        <v>0</v>
      </c>
      <c r="BB185" s="2">
        <v>0</v>
      </c>
      <c r="BC185" s="2" t="s">
        <v>109</v>
      </c>
      <c r="BD185" s="4">
        <v>4.4363425925925924E-2</v>
      </c>
      <c r="BE185" s="2">
        <v>2</v>
      </c>
      <c r="BF185" s="2">
        <v>34.456565856933594</v>
      </c>
    </row>
    <row r="186" spans="8:58" x14ac:dyDescent="0.35">
      <c r="H186" t="s">
        <v>320</v>
      </c>
      <c r="J186" t="s">
        <v>151</v>
      </c>
      <c r="Q186" s="2">
        <v>0</v>
      </c>
      <c r="R186" s="2">
        <v>0</v>
      </c>
      <c r="S186" s="2">
        <v>0</v>
      </c>
      <c r="T186" s="4">
        <v>8.8953206018518513E-2</v>
      </c>
      <c r="U186" s="3">
        <v>36.892410278320313</v>
      </c>
      <c r="V186" s="2">
        <v>4</v>
      </c>
      <c r="W186" s="2">
        <v>1</v>
      </c>
      <c r="X186" s="2">
        <v>0</v>
      </c>
      <c r="Y186" s="2">
        <v>0</v>
      </c>
      <c r="Z186" s="2">
        <v>0</v>
      </c>
      <c r="AA186" s="2">
        <v>5</v>
      </c>
      <c r="AB186" s="2">
        <v>0</v>
      </c>
      <c r="AC186" s="4">
        <v>3.5300925925925925E-3</v>
      </c>
      <c r="AD186" s="5">
        <v>0</v>
      </c>
      <c r="AF186" s="7">
        <v>78.760765075683594</v>
      </c>
      <c r="AG186" s="6">
        <v>10</v>
      </c>
      <c r="AH186" s="2">
        <v>0</v>
      </c>
      <c r="AI186" s="2" t="s">
        <v>68</v>
      </c>
      <c r="AJ186" s="4">
        <v>1.1921296296296297E-6</v>
      </c>
      <c r="AK186" s="2">
        <v>1</v>
      </c>
      <c r="AL186" s="2">
        <v>4.1498497012071311E-4</v>
      </c>
      <c r="AM186" s="2" t="s">
        <v>64</v>
      </c>
      <c r="AN186" s="4">
        <v>0</v>
      </c>
      <c r="AO186" s="2">
        <v>0</v>
      </c>
      <c r="AP186" s="2">
        <v>0</v>
      </c>
      <c r="AQ186" s="2" t="s">
        <v>67</v>
      </c>
      <c r="AR186" s="4">
        <v>3.9351851851851854E-7</v>
      </c>
      <c r="AS186" s="2">
        <v>1</v>
      </c>
      <c r="AT186" s="2">
        <v>7.7790689829271287E-5</v>
      </c>
      <c r="AU186" s="2" t="s">
        <v>108</v>
      </c>
      <c r="AV186" s="4">
        <v>2.9508796296296297E-3</v>
      </c>
      <c r="AW186" s="2">
        <v>7</v>
      </c>
      <c r="AX186" s="2">
        <v>3.7925395965576172</v>
      </c>
      <c r="AY186" s="2" t="s">
        <v>125</v>
      </c>
      <c r="AZ186" s="4">
        <v>0</v>
      </c>
      <c r="BA186" s="2">
        <v>0</v>
      </c>
      <c r="BB186" s="2">
        <v>0</v>
      </c>
      <c r="BC186" s="2" t="s">
        <v>109</v>
      </c>
      <c r="BD186" s="4">
        <v>0</v>
      </c>
      <c r="BE186" s="2">
        <v>0</v>
      </c>
      <c r="BF186" s="2">
        <v>0</v>
      </c>
    </row>
    <row r="187" spans="8:58" x14ac:dyDescent="0.35">
      <c r="H187" t="s">
        <v>154</v>
      </c>
      <c r="J187" t="s">
        <v>151</v>
      </c>
      <c r="Q187" s="2">
        <v>0</v>
      </c>
      <c r="R187" s="2">
        <v>0</v>
      </c>
      <c r="S187" s="2">
        <v>0</v>
      </c>
      <c r="T187" s="4">
        <v>0.2108019560185185</v>
      </c>
      <c r="U187" s="3">
        <v>24.061975479125977</v>
      </c>
      <c r="V187" s="2">
        <v>19</v>
      </c>
      <c r="W187" s="2">
        <v>3</v>
      </c>
      <c r="X187" s="2">
        <v>1</v>
      </c>
      <c r="Y187" s="2">
        <v>1</v>
      </c>
      <c r="Z187" s="2">
        <v>3</v>
      </c>
      <c r="AA187" s="2">
        <v>20</v>
      </c>
      <c r="AB187" s="2">
        <v>2</v>
      </c>
      <c r="AC187" s="4">
        <v>1.6354166666666666E-2</v>
      </c>
      <c r="AD187" s="5">
        <v>0</v>
      </c>
      <c r="AF187" s="7">
        <v>121.73548126220703</v>
      </c>
      <c r="AG187" s="6">
        <v>47</v>
      </c>
      <c r="AH187" s="2">
        <v>0</v>
      </c>
      <c r="AI187" s="2" t="s">
        <v>68</v>
      </c>
      <c r="AJ187" s="4">
        <v>0</v>
      </c>
      <c r="AK187" s="2">
        <v>0</v>
      </c>
      <c r="AL187" s="2">
        <v>0</v>
      </c>
      <c r="AM187" s="2" t="s">
        <v>64</v>
      </c>
      <c r="AN187" s="4">
        <v>2.5925925925925925E-6</v>
      </c>
      <c r="AO187" s="2">
        <v>1</v>
      </c>
      <c r="AP187" s="2">
        <v>1.6281079733744264E-3</v>
      </c>
      <c r="AQ187" s="2" t="s">
        <v>67</v>
      </c>
      <c r="AR187" s="4">
        <v>0</v>
      </c>
      <c r="AS187" s="2">
        <v>0</v>
      </c>
      <c r="AT187" s="2">
        <v>0</v>
      </c>
      <c r="AU187" s="2" t="s">
        <v>108</v>
      </c>
      <c r="AV187" s="4">
        <v>2.7034953703703704E-3</v>
      </c>
      <c r="AW187" s="2">
        <v>6</v>
      </c>
      <c r="AX187" s="2">
        <v>3.5640087127685547</v>
      </c>
      <c r="AY187" s="2" t="s">
        <v>125</v>
      </c>
      <c r="AZ187" s="4">
        <v>0</v>
      </c>
      <c r="BA187" s="2">
        <v>0</v>
      </c>
      <c r="BB187" s="2">
        <v>0</v>
      </c>
      <c r="BC187" s="2" t="s">
        <v>109</v>
      </c>
      <c r="BD187" s="4">
        <v>1.189587962962963E-2</v>
      </c>
      <c r="BE187" s="2">
        <v>3</v>
      </c>
      <c r="BF187" s="2">
        <v>4.9547748640179634E-3</v>
      </c>
    </row>
    <row r="188" spans="8:58" x14ac:dyDescent="0.35">
      <c r="H188" t="s">
        <v>321</v>
      </c>
      <c r="J188" t="s">
        <v>151</v>
      </c>
      <c r="Q188" s="2">
        <v>0</v>
      </c>
      <c r="R188" s="2">
        <v>0</v>
      </c>
      <c r="S188" s="2">
        <v>0</v>
      </c>
      <c r="T188" s="4">
        <v>0.25161078703703704</v>
      </c>
      <c r="U188" s="3">
        <v>34.926551818847656</v>
      </c>
      <c r="V188" s="2">
        <v>13</v>
      </c>
      <c r="W188" s="2">
        <v>3</v>
      </c>
      <c r="X188" s="2">
        <v>1</v>
      </c>
      <c r="Y188" s="2">
        <v>2</v>
      </c>
      <c r="Z188" s="2">
        <v>0</v>
      </c>
      <c r="AA188" s="2">
        <v>13</v>
      </c>
      <c r="AB188" s="2">
        <v>0</v>
      </c>
      <c r="AC188" s="4">
        <v>4.8263888888888887E-3</v>
      </c>
      <c r="AD188" s="5">
        <v>0</v>
      </c>
      <c r="AF188" s="7">
        <v>210.90953063964844</v>
      </c>
      <c r="AG188" s="6">
        <v>32</v>
      </c>
      <c r="AH188" s="2">
        <v>0</v>
      </c>
      <c r="AI188" s="2" t="s">
        <v>68</v>
      </c>
      <c r="AJ188" s="4">
        <v>3.1250000000000001E-6</v>
      </c>
      <c r="AK188" s="2">
        <v>1</v>
      </c>
      <c r="AL188" s="2">
        <v>9.9188892636448145E-4</v>
      </c>
      <c r="AM188" s="2" t="s">
        <v>64</v>
      </c>
      <c r="AN188" s="4">
        <v>0</v>
      </c>
      <c r="AO188" s="2">
        <v>0</v>
      </c>
      <c r="AP188" s="2">
        <v>0</v>
      </c>
      <c r="AQ188" s="2" t="s">
        <v>67</v>
      </c>
      <c r="AR188" s="4">
        <v>0</v>
      </c>
      <c r="AS188" s="2">
        <v>0</v>
      </c>
      <c r="AT188" s="2">
        <v>0</v>
      </c>
      <c r="AU188" s="2" t="s">
        <v>108</v>
      </c>
      <c r="AV188" s="4">
        <v>3.6387268518518518E-3</v>
      </c>
      <c r="AW188" s="2">
        <v>10</v>
      </c>
      <c r="AX188" s="2">
        <v>4.1786084175109863</v>
      </c>
      <c r="AY188" s="2" t="s">
        <v>125</v>
      </c>
      <c r="AZ188" s="4">
        <v>0</v>
      </c>
      <c r="BA188" s="2">
        <v>0</v>
      </c>
      <c r="BB188" s="2">
        <v>0</v>
      </c>
      <c r="BC188" s="2" t="s">
        <v>109</v>
      </c>
      <c r="BD188" s="4">
        <v>0</v>
      </c>
      <c r="BE188" s="2">
        <v>0</v>
      </c>
      <c r="BF188" s="2">
        <v>0</v>
      </c>
    </row>
    <row r="189" spans="8:58" x14ac:dyDescent="0.35">
      <c r="H189" t="s">
        <v>322</v>
      </c>
      <c r="J189" t="s">
        <v>151</v>
      </c>
      <c r="Q189" s="2">
        <v>8</v>
      </c>
      <c r="R189" s="2">
        <v>0</v>
      </c>
      <c r="S189" s="2">
        <v>0</v>
      </c>
      <c r="T189" s="4">
        <v>9.8840405092592593E-2</v>
      </c>
      <c r="U189" s="3">
        <v>48.215663909912109</v>
      </c>
      <c r="V189" s="2">
        <v>3</v>
      </c>
      <c r="W189" s="2">
        <v>0</v>
      </c>
      <c r="X189" s="2">
        <v>0</v>
      </c>
      <c r="Y189" s="2">
        <v>0</v>
      </c>
      <c r="Z189" s="2">
        <v>0</v>
      </c>
      <c r="AA189" s="2">
        <v>1</v>
      </c>
      <c r="AB189" s="2">
        <v>0</v>
      </c>
      <c r="AC189" s="4">
        <v>6.122685185185185E-3</v>
      </c>
      <c r="AD189" s="5">
        <v>0</v>
      </c>
      <c r="AF189" s="7">
        <v>114.375732421875</v>
      </c>
      <c r="AG189" s="6">
        <v>4</v>
      </c>
      <c r="AH189" s="2">
        <v>0</v>
      </c>
      <c r="AI189" s="2" t="s">
        <v>68</v>
      </c>
      <c r="AJ189" s="4">
        <v>0</v>
      </c>
      <c r="AK189" s="2">
        <v>0</v>
      </c>
      <c r="AL189" s="2">
        <v>0</v>
      </c>
      <c r="AM189" s="2" t="s">
        <v>64</v>
      </c>
      <c r="AN189" s="4">
        <v>0</v>
      </c>
      <c r="AO189" s="2">
        <v>0</v>
      </c>
      <c r="AP189" s="2">
        <v>0</v>
      </c>
      <c r="AQ189" s="2" t="s">
        <v>67</v>
      </c>
      <c r="AR189" s="4">
        <v>0</v>
      </c>
      <c r="AS189" s="2">
        <v>0</v>
      </c>
      <c r="AT189" s="2">
        <v>0</v>
      </c>
      <c r="AU189" s="2" t="s">
        <v>108</v>
      </c>
      <c r="AV189" s="4">
        <v>1.2705775462962962E-2</v>
      </c>
      <c r="AW189" s="2">
        <v>26</v>
      </c>
      <c r="AX189" s="2">
        <v>19.661163330078125</v>
      </c>
      <c r="AY189" s="2" t="s">
        <v>125</v>
      </c>
      <c r="AZ189" s="4">
        <v>0</v>
      </c>
      <c r="BA189" s="2">
        <v>0</v>
      </c>
      <c r="BB189" s="2">
        <v>0</v>
      </c>
      <c r="BC189" s="2" t="s">
        <v>109</v>
      </c>
      <c r="BD189" s="4">
        <v>0</v>
      </c>
      <c r="BE189" s="2">
        <v>0</v>
      </c>
      <c r="BF189" s="2">
        <v>0</v>
      </c>
    </row>
    <row r="190" spans="8:58" x14ac:dyDescent="0.35">
      <c r="H190" t="s">
        <v>155</v>
      </c>
      <c r="J190" t="s">
        <v>151</v>
      </c>
      <c r="Q190" s="2">
        <v>0</v>
      </c>
      <c r="R190" s="2">
        <v>0</v>
      </c>
      <c r="S190" s="2">
        <v>0</v>
      </c>
      <c r="T190" s="4">
        <v>0.24158292824074074</v>
      </c>
      <c r="U190" s="3">
        <v>10.01282787322998</v>
      </c>
      <c r="V190" s="2">
        <v>23</v>
      </c>
      <c r="W190" s="2">
        <v>12</v>
      </c>
      <c r="X190" s="2">
        <v>5</v>
      </c>
      <c r="Y190" s="2">
        <v>2</v>
      </c>
      <c r="Z190" s="2">
        <v>10</v>
      </c>
      <c r="AA190" s="2">
        <v>32</v>
      </c>
      <c r="AB190" s="2">
        <v>5</v>
      </c>
      <c r="AC190" s="4">
        <v>4.3946759259259262E-2</v>
      </c>
      <c r="AD190" s="5">
        <v>0</v>
      </c>
      <c r="AF190" s="7">
        <v>58.054279327392578</v>
      </c>
      <c r="AG190" s="6">
        <v>84</v>
      </c>
      <c r="AH190" s="2">
        <v>0</v>
      </c>
      <c r="AI190" s="2" t="s">
        <v>68</v>
      </c>
      <c r="AJ190" s="4">
        <v>0</v>
      </c>
      <c r="AK190" s="2">
        <v>0</v>
      </c>
      <c r="AL190" s="2">
        <v>0</v>
      </c>
      <c r="AM190" s="2" t="s">
        <v>64</v>
      </c>
      <c r="AN190" s="4">
        <v>0</v>
      </c>
      <c r="AO190" s="2">
        <v>0</v>
      </c>
      <c r="AP190" s="2">
        <v>0</v>
      </c>
      <c r="AQ190" s="2" t="s">
        <v>67</v>
      </c>
      <c r="AR190" s="4">
        <v>0</v>
      </c>
      <c r="AS190" s="2">
        <v>0</v>
      </c>
      <c r="AT190" s="2">
        <v>0</v>
      </c>
      <c r="AU190" s="2" t="s">
        <v>108</v>
      </c>
      <c r="AV190" s="4">
        <v>0</v>
      </c>
      <c r="AW190" s="2">
        <v>0</v>
      </c>
      <c r="AX190" s="2">
        <v>0</v>
      </c>
      <c r="AY190" s="2" t="s">
        <v>125</v>
      </c>
      <c r="AZ190" s="4">
        <v>0</v>
      </c>
      <c r="BA190" s="2">
        <v>0</v>
      </c>
      <c r="BB190" s="2">
        <v>0</v>
      </c>
      <c r="BC190" s="2" t="s">
        <v>109</v>
      </c>
      <c r="BD190" s="4">
        <v>3.7869930555555556E-2</v>
      </c>
      <c r="BE190" s="2">
        <v>6</v>
      </c>
      <c r="BF190" s="2">
        <v>2.1475443616509438E-2</v>
      </c>
    </row>
    <row r="191" spans="8:58" x14ac:dyDescent="0.35">
      <c r="H191" t="s">
        <v>156</v>
      </c>
      <c r="J191" t="s">
        <v>151</v>
      </c>
      <c r="Q191" s="2">
        <v>9</v>
      </c>
      <c r="R191" s="2">
        <v>4</v>
      </c>
      <c r="S191" s="2">
        <v>0</v>
      </c>
      <c r="T191" s="4">
        <v>0.17604081018518519</v>
      </c>
      <c r="U191" s="3">
        <v>31.287315368652344</v>
      </c>
      <c r="V191" s="2">
        <v>7</v>
      </c>
      <c r="W191" s="2">
        <v>2</v>
      </c>
      <c r="X191" s="2">
        <v>0</v>
      </c>
      <c r="Y191" s="2">
        <v>1</v>
      </c>
      <c r="Z191" s="2">
        <v>0</v>
      </c>
      <c r="AA191" s="2">
        <v>11</v>
      </c>
      <c r="AB191" s="2">
        <v>5</v>
      </c>
      <c r="AC191" s="4">
        <v>4.9953703703703702E-2</v>
      </c>
      <c r="AD191" s="5">
        <v>0</v>
      </c>
      <c r="AF191" s="7">
        <v>132.18827819824219</v>
      </c>
      <c r="AG191" s="6">
        <v>21</v>
      </c>
      <c r="AH191" s="2">
        <v>0</v>
      </c>
      <c r="AI191" s="2" t="s">
        <v>68</v>
      </c>
      <c r="AJ191" s="4">
        <v>7.2916666666666666E-6</v>
      </c>
      <c r="AK191" s="2">
        <v>2</v>
      </c>
      <c r="AL191" s="2">
        <v>7.584310369566083E-4</v>
      </c>
      <c r="AM191" s="2" t="s">
        <v>64</v>
      </c>
      <c r="AN191" s="4">
        <v>0</v>
      </c>
      <c r="AO191" s="2">
        <v>0</v>
      </c>
      <c r="AP191" s="2">
        <v>0</v>
      </c>
      <c r="AQ191" s="2" t="s">
        <v>67</v>
      </c>
      <c r="AR191" s="4">
        <v>6.1805555555555558E-6</v>
      </c>
      <c r="AS191" s="2">
        <v>2</v>
      </c>
      <c r="AT191" s="2">
        <v>3.281033830717206E-3</v>
      </c>
      <c r="AU191" s="2" t="s">
        <v>108</v>
      </c>
      <c r="AV191" s="4">
        <v>1.6717604166666667E-2</v>
      </c>
      <c r="AW191" s="2">
        <v>27</v>
      </c>
      <c r="AX191" s="2">
        <v>22.52830696105957</v>
      </c>
      <c r="AY191" s="2" t="s">
        <v>125</v>
      </c>
      <c r="AZ191" s="4">
        <v>2.1417210648148149E-2</v>
      </c>
      <c r="BA191" s="2">
        <v>12</v>
      </c>
      <c r="BB191" s="2">
        <v>17.967374801635742</v>
      </c>
      <c r="BC191" s="2" t="s">
        <v>109</v>
      </c>
      <c r="BD191" s="4">
        <v>3.6883020833333335E-2</v>
      </c>
      <c r="BE191" s="2">
        <v>5</v>
      </c>
      <c r="BF191" s="2">
        <v>9.1830238699913025E-2</v>
      </c>
    </row>
    <row r="192" spans="8:58" x14ac:dyDescent="0.35">
      <c r="H192" t="s">
        <v>323</v>
      </c>
      <c r="J192" t="s">
        <v>151</v>
      </c>
      <c r="Q192" s="2">
        <v>16</v>
      </c>
      <c r="R192" s="2">
        <v>2</v>
      </c>
      <c r="S192" s="2">
        <v>0</v>
      </c>
      <c r="T192" s="4">
        <v>0.15065167824074074</v>
      </c>
      <c r="U192" s="3">
        <v>41.497768402099609</v>
      </c>
      <c r="V192" s="2">
        <v>4</v>
      </c>
      <c r="W192" s="2">
        <v>3</v>
      </c>
      <c r="X192" s="2">
        <v>2</v>
      </c>
      <c r="Y192" s="2">
        <v>0</v>
      </c>
      <c r="Z192" s="2">
        <v>0</v>
      </c>
      <c r="AA192" s="2">
        <v>3</v>
      </c>
      <c r="AB192" s="2">
        <v>1</v>
      </c>
      <c r="AC192" s="4">
        <v>1.4618055555555556E-2</v>
      </c>
      <c r="AD192" s="5">
        <v>0</v>
      </c>
      <c r="AF192" s="7">
        <v>150.041015625</v>
      </c>
      <c r="AG192" s="6">
        <v>12</v>
      </c>
      <c r="AH192" s="2">
        <v>0</v>
      </c>
      <c r="AI192" s="2" t="s">
        <v>68</v>
      </c>
      <c r="AJ192" s="4">
        <v>0</v>
      </c>
      <c r="AK192" s="2">
        <v>0</v>
      </c>
      <c r="AL192" s="2">
        <v>0</v>
      </c>
      <c r="AM192" s="2" t="s">
        <v>64</v>
      </c>
      <c r="AN192" s="4">
        <v>0</v>
      </c>
      <c r="AO192" s="2">
        <v>0</v>
      </c>
      <c r="AP192" s="2">
        <v>0</v>
      </c>
      <c r="AQ192" s="2" t="s">
        <v>67</v>
      </c>
      <c r="AR192" s="4">
        <v>1.5046296296296297E-7</v>
      </c>
      <c r="AS192" s="2">
        <v>1</v>
      </c>
      <c r="AT192" s="2">
        <v>3.116032894467935E-5</v>
      </c>
      <c r="AU192" s="2" t="s">
        <v>108</v>
      </c>
      <c r="AV192" s="4">
        <v>1.4653900462962962E-2</v>
      </c>
      <c r="AW192" s="2">
        <v>25</v>
      </c>
      <c r="AX192" s="2">
        <v>22.466888427734375</v>
      </c>
      <c r="AY192" s="2" t="s">
        <v>125</v>
      </c>
      <c r="AZ192" s="4">
        <v>0</v>
      </c>
      <c r="BA192" s="2">
        <v>0</v>
      </c>
      <c r="BB192" s="2">
        <v>0</v>
      </c>
      <c r="BC192" s="2" t="s">
        <v>109</v>
      </c>
      <c r="BD192" s="4">
        <v>1.7146724537037038E-2</v>
      </c>
      <c r="BE192" s="2">
        <v>2</v>
      </c>
      <c r="BF192" s="2">
        <v>1.8918023109436035</v>
      </c>
    </row>
    <row r="193" spans="8:58" x14ac:dyDescent="0.35">
      <c r="H193" t="s">
        <v>324</v>
      </c>
      <c r="J193" t="s">
        <v>151</v>
      </c>
      <c r="Q193" s="2">
        <v>0</v>
      </c>
      <c r="R193" s="2">
        <v>0</v>
      </c>
      <c r="S193" s="2">
        <v>0</v>
      </c>
      <c r="T193" s="4">
        <v>0.12701887731481482</v>
      </c>
      <c r="U193" s="3">
        <v>31.317726135253906</v>
      </c>
      <c r="V193" s="2">
        <v>5</v>
      </c>
      <c r="W193" s="2">
        <v>3</v>
      </c>
      <c r="X193" s="2">
        <v>0</v>
      </c>
      <c r="Y193" s="2">
        <v>0</v>
      </c>
      <c r="Z193" s="2">
        <v>0</v>
      </c>
      <c r="AA193" s="2">
        <v>3</v>
      </c>
      <c r="AB193" s="2">
        <v>2</v>
      </c>
      <c r="AC193" s="4">
        <v>1.7615740740740741E-2</v>
      </c>
      <c r="AD193" s="5">
        <v>0</v>
      </c>
      <c r="AF193" s="7">
        <v>95.470626831054688</v>
      </c>
      <c r="AG193" s="6">
        <v>11</v>
      </c>
      <c r="AH193" s="2">
        <v>0</v>
      </c>
      <c r="AI193" s="2" t="s">
        <v>68</v>
      </c>
      <c r="AJ193" s="4">
        <v>0</v>
      </c>
      <c r="AK193" s="2">
        <v>0</v>
      </c>
      <c r="AL193" s="2">
        <v>0</v>
      </c>
      <c r="AM193" s="2" t="s">
        <v>64</v>
      </c>
      <c r="AN193" s="4">
        <v>0</v>
      </c>
      <c r="AO193" s="2">
        <v>0</v>
      </c>
      <c r="AP193" s="2">
        <v>0</v>
      </c>
      <c r="AQ193" s="2" t="s">
        <v>67</v>
      </c>
      <c r="AR193" s="4">
        <v>0</v>
      </c>
      <c r="AS193" s="2">
        <v>0</v>
      </c>
      <c r="AT193" s="2">
        <v>0</v>
      </c>
      <c r="AU193" s="2" t="s">
        <v>108</v>
      </c>
      <c r="AV193" s="4">
        <v>2.6682407407407406E-3</v>
      </c>
      <c r="AW193" s="2">
        <v>7</v>
      </c>
      <c r="AX193" s="2">
        <v>3.6002192497253418</v>
      </c>
      <c r="AY193" s="2" t="s">
        <v>125</v>
      </c>
      <c r="AZ193" s="4">
        <v>8.3715277777777781E-4</v>
      </c>
      <c r="BA193" s="2">
        <v>1</v>
      </c>
      <c r="BB193" s="2">
        <v>0.4224487841129303</v>
      </c>
      <c r="BC193" s="2" t="s">
        <v>109</v>
      </c>
      <c r="BD193" s="4">
        <v>1.4504930555555556E-2</v>
      </c>
      <c r="BE193" s="2">
        <v>2</v>
      </c>
      <c r="BF193" s="2">
        <v>2.657952019944787E-3</v>
      </c>
    </row>
    <row r="194" spans="8:58" x14ac:dyDescent="0.35">
      <c r="H194" t="s">
        <v>325</v>
      </c>
      <c r="J194" t="s">
        <v>151</v>
      </c>
      <c r="Q194" s="2">
        <v>0</v>
      </c>
      <c r="R194" s="2">
        <v>0</v>
      </c>
      <c r="S194" s="2">
        <v>0</v>
      </c>
      <c r="T194" s="4">
        <v>2.8966979166666667E-2</v>
      </c>
      <c r="U194" s="3">
        <v>10.786140441894531</v>
      </c>
      <c r="V194" s="2">
        <v>1</v>
      </c>
      <c r="W194" s="2">
        <v>0</v>
      </c>
      <c r="X194" s="2">
        <v>0</v>
      </c>
      <c r="Y194" s="2">
        <v>0</v>
      </c>
      <c r="Z194" s="2">
        <v>0</v>
      </c>
      <c r="AA194" s="2">
        <v>3</v>
      </c>
      <c r="AB194" s="2">
        <v>0</v>
      </c>
      <c r="AC194" s="4">
        <v>5.4398148148148144E-4</v>
      </c>
      <c r="AD194" s="5">
        <v>1</v>
      </c>
      <c r="AF194" s="7">
        <v>7.4986085891723633</v>
      </c>
      <c r="AG194" s="6">
        <v>4</v>
      </c>
      <c r="AH194" s="2">
        <v>0</v>
      </c>
      <c r="AI194" s="2" t="s">
        <v>68</v>
      </c>
      <c r="AJ194" s="4">
        <v>0</v>
      </c>
      <c r="AK194" s="2">
        <v>0</v>
      </c>
      <c r="AL194" s="2">
        <v>0</v>
      </c>
      <c r="AM194" s="2" t="s">
        <v>64</v>
      </c>
      <c r="AN194" s="4">
        <v>0</v>
      </c>
      <c r="AO194" s="2">
        <v>0</v>
      </c>
      <c r="AP194" s="2">
        <v>0</v>
      </c>
      <c r="AQ194" s="2" t="s">
        <v>67</v>
      </c>
      <c r="AR194" s="4">
        <v>0</v>
      </c>
      <c r="AS194" s="2">
        <v>0</v>
      </c>
      <c r="AT194" s="2">
        <v>0</v>
      </c>
      <c r="AU194" s="2" t="s">
        <v>108</v>
      </c>
      <c r="AV194" s="4">
        <v>0</v>
      </c>
      <c r="AW194" s="2">
        <v>0</v>
      </c>
      <c r="AX194" s="2">
        <v>0</v>
      </c>
      <c r="AY194" s="2" t="s">
        <v>125</v>
      </c>
      <c r="AZ194" s="4">
        <v>0</v>
      </c>
      <c r="BA194" s="2">
        <v>0</v>
      </c>
      <c r="BB194" s="2">
        <v>0</v>
      </c>
      <c r="BC194" s="2" t="s">
        <v>109</v>
      </c>
      <c r="BD194" s="4">
        <v>0</v>
      </c>
      <c r="BE194" s="2">
        <v>0</v>
      </c>
      <c r="BF194" s="2">
        <v>0</v>
      </c>
    </row>
    <row r="195" spans="8:58" x14ac:dyDescent="0.35">
      <c r="H195" t="s">
        <v>326</v>
      </c>
      <c r="J195" t="s">
        <v>151</v>
      </c>
      <c r="Q195" s="2">
        <v>0</v>
      </c>
      <c r="R195" s="2">
        <v>0</v>
      </c>
      <c r="S195" s="2">
        <v>0</v>
      </c>
      <c r="T195" s="4">
        <v>2.8839675925925925E-2</v>
      </c>
      <c r="U195" s="3">
        <v>7.7778797149658203</v>
      </c>
      <c r="V195" s="2">
        <v>5</v>
      </c>
      <c r="W195" s="2">
        <v>0</v>
      </c>
      <c r="X195" s="2">
        <v>0</v>
      </c>
      <c r="Y195" s="2">
        <v>1</v>
      </c>
      <c r="Z195" s="2">
        <v>0</v>
      </c>
      <c r="AA195" s="2">
        <v>4</v>
      </c>
      <c r="AB195" s="2">
        <v>3</v>
      </c>
      <c r="AC195" s="4">
        <v>1.8298611111111113E-2</v>
      </c>
      <c r="AD195" s="5">
        <v>0</v>
      </c>
      <c r="AF195" s="7">
        <v>5.383476734161377</v>
      </c>
      <c r="AG195" s="6">
        <v>10</v>
      </c>
      <c r="AH195" s="2">
        <v>0</v>
      </c>
      <c r="AI195" s="2" t="s">
        <v>68</v>
      </c>
      <c r="AJ195" s="4">
        <v>0</v>
      </c>
      <c r="AK195" s="2">
        <v>0</v>
      </c>
      <c r="AL195" s="2">
        <v>0</v>
      </c>
      <c r="AM195" s="2" t="s">
        <v>64</v>
      </c>
      <c r="AN195" s="4">
        <v>0</v>
      </c>
      <c r="AO195" s="2">
        <v>0</v>
      </c>
      <c r="AP195" s="2">
        <v>0</v>
      </c>
      <c r="AQ195" s="2" t="s">
        <v>67</v>
      </c>
      <c r="AR195" s="4">
        <v>0</v>
      </c>
      <c r="AS195" s="2">
        <v>0</v>
      </c>
      <c r="AT195" s="2">
        <v>0</v>
      </c>
      <c r="AU195" s="2" t="s">
        <v>108</v>
      </c>
      <c r="AV195" s="4">
        <v>0</v>
      </c>
      <c r="AW195" s="2">
        <v>0</v>
      </c>
      <c r="AX195" s="2">
        <v>0</v>
      </c>
      <c r="AY195" s="2" t="s">
        <v>125</v>
      </c>
      <c r="AZ195" s="4">
        <v>6.3097222222222226E-3</v>
      </c>
      <c r="BA195" s="2">
        <v>5</v>
      </c>
      <c r="BB195" s="2">
        <v>2.2992875576019287</v>
      </c>
      <c r="BC195" s="2" t="s">
        <v>109</v>
      </c>
      <c r="BD195" s="4">
        <v>1.386181712962963E-2</v>
      </c>
      <c r="BE195" s="2">
        <v>3</v>
      </c>
      <c r="BF195" s="2">
        <v>6.1485506594181061E-3</v>
      </c>
    </row>
    <row r="196" spans="8:58" x14ac:dyDescent="0.35">
      <c r="H196" t="s">
        <v>327</v>
      </c>
      <c r="J196" t="s">
        <v>151</v>
      </c>
      <c r="Q196" s="2">
        <v>0</v>
      </c>
      <c r="R196" s="2">
        <v>0</v>
      </c>
      <c r="S196" s="2">
        <v>0</v>
      </c>
      <c r="T196" s="4">
        <v>3.6635474537037034E-2</v>
      </c>
      <c r="U196" s="3">
        <v>9.2719097137451172</v>
      </c>
      <c r="V196" s="2">
        <v>5</v>
      </c>
      <c r="W196" s="2">
        <v>0</v>
      </c>
      <c r="X196" s="2">
        <v>0</v>
      </c>
      <c r="Y196" s="2">
        <v>0</v>
      </c>
      <c r="Z196" s="2">
        <v>0</v>
      </c>
      <c r="AA196" s="2">
        <v>5</v>
      </c>
      <c r="AB196" s="2">
        <v>0</v>
      </c>
      <c r="AC196" s="4">
        <v>3.5995370370370369E-3</v>
      </c>
      <c r="AD196" s="5">
        <v>0</v>
      </c>
      <c r="AF196" s="7">
        <v>8.1523418426513672</v>
      </c>
      <c r="AG196" s="6">
        <v>10</v>
      </c>
      <c r="AH196" s="2">
        <v>0</v>
      </c>
      <c r="AI196" s="2" t="s">
        <v>68</v>
      </c>
      <c r="AJ196" s="4">
        <v>0</v>
      </c>
      <c r="AK196" s="2">
        <v>0</v>
      </c>
      <c r="AL196" s="2">
        <v>0</v>
      </c>
      <c r="AM196" s="2" t="s">
        <v>64</v>
      </c>
      <c r="AN196" s="4">
        <v>0</v>
      </c>
      <c r="AO196" s="2">
        <v>0</v>
      </c>
      <c r="AP196" s="2">
        <v>0</v>
      </c>
      <c r="AQ196" s="2" t="s">
        <v>67</v>
      </c>
      <c r="AR196" s="4">
        <v>0</v>
      </c>
      <c r="AS196" s="2">
        <v>0</v>
      </c>
      <c r="AT196" s="2">
        <v>0</v>
      </c>
      <c r="AU196" s="2" t="s">
        <v>108</v>
      </c>
      <c r="AV196" s="4">
        <v>0</v>
      </c>
      <c r="AW196" s="2">
        <v>0</v>
      </c>
      <c r="AX196" s="2">
        <v>0</v>
      </c>
      <c r="AY196" s="2" t="s">
        <v>125</v>
      </c>
      <c r="AZ196" s="4">
        <v>0</v>
      </c>
      <c r="BA196" s="2">
        <v>0</v>
      </c>
      <c r="BB196" s="2">
        <v>0</v>
      </c>
      <c r="BC196" s="2" t="s">
        <v>109</v>
      </c>
      <c r="BD196" s="4">
        <v>3.6156712962962961E-3</v>
      </c>
      <c r="BE196" s="2">
        <v>1</v>
      </c>
      <c r="BF196" s="2">
        <v>4.3276671320199966E-2</v>
      </c>
    </row>
    <row r="197" spans="8:58" x14ac:dyDescent="0.35">
      <c r="H197" t="s">
        <v>328</v>
      </c>
      <c r="J197" t="s">
        <v>329</v>
      </c>
      <c r="Q197" s="2">
        <v>19</v>
      </c>
      <c r="R197" s="2">
        <v>0</v>
      </c>
      <c r="S197" s="2">
        <v>0</v>
      </c>
      <c r="T197" s="4">
        <v>0.32988853009259261</v>
      </c>
      <c r="U197" s="3">
        <v>39.743728637695313</v>
      </c>
      <c r="V197" s="2">
        <v>3</v>
      </c>
      <c r="W197" s="2">
        <v>1</v>
      </c>
      <c r="X197" s="2">
        <v>0</v>
      </c>
      <c r="Y197" s="2">
        <v>0</v>
      </c>
      <c r="Z197" s="2">
        <v>0</v>
      </c>
      <c r="AA197" s="2">
        <v>10</v>
      </c>
      <c r="AB197" s="2">
        <v>6</v>
      </c>
      <c r="AC197" s="4">
        <v>0.11491898148148148</v>
      </c>
      <c r="AD197" s="5">
        <v>3</v>
      </c>
      <c r="AF197" s="7">
        <v>314.66403198242188</v>
      </c>
      <c r="AG197" s="6">
        <v>14</v>
      </c>
      <c r="AH197" s="2">
        <v>0</v>
      </c>
      <c r="AI197" s="2" t="s">
        <v>68</v>
      </c>
      <c r="AJ197" s="4">
        <v>0</v>
      </c>
      <c r="AK197" s="2">
        <v>0</v>
      </c>
      <c r="AL197" s="2">
        <v>0</v>
      </c>
      <c r="AM197" s="2" t="s">
        <v>64</v>
      </c>
      <c r="AN197" s="4">
        <v>0</v>
      </c>
      <c r="AO197" s="2">
        <v>0</v>
      </c>
      <c r="AP197" s="2">
        <v>0</v>
      </c>
      <c r="AQ197" s="2" t="s">
        <v>67</v>
      </c>
      <c r="AR197" s="4">
        <v>1.6192129629629629E-5</v>
      </c>
      <c r="AS197" s="2">
        <v>2</v>
      </c>
      <c r="AT197" s="2">
        <v>1.1740683577954769E-2</v>
      </c>
      <c r="AU197" s="2" t="s">
        <v>108</v>
      </c>
      <c r="AV197" s="4">
        <v>1.7623125E-2</v>
      </c>
      <c r="AW197" s="2">
        <v>25</v>
      </c>
      <c r="AX197" s="2">
        <v>26.96229362487793</v>
      </c>
      <c r="AY197" s="2" t="s">
        <v>125</v>
      </c>
      <c r="AZ197" s="4">
        <v>0</v>
      </c>
      <c r="BA197" s="2">
        <v>0</v>
      </c>
      <c r="BB197" s="2">
        <v>0</v>
      </c>
      <c r="BC197" s="2" t="s">
        <v>109</v>
      </c>
      <c r="BD197" s="4">
        <v>0</v>
      </c>
      <c r="BE197" s="2">
        <v>0</v>
      </c>
      <c r="BF197" s="2">
        <v>0</v>
      </c>
    </row>
    <row r="198" spans="8:58" x14ac:dyDescent="0.35">
      <c r="H198" t="s">
        <v>157</v>
      </c>
      <c r="J198" t="s">
        <v>158</v>
      </c>
      <c r="Q198" s="2">
        <v>139</v>
      </c>
      <c r="R198" s="2">
        <v>1</v>
      </c>
      <c r="S198" s="2">
        <v>0</v>
      </c>
      <c r="T198" s="4">
        <v>2.0093143171296295</v>
      </c>
      <c r="U198" s="3">
        <v>42.147651672363281</v>
      </c>
      <c r="V198" s="2">
        <v>48</v>
      </c>
      <c r="W198" s="2">
        <v>6</v>
      </c>
      <c r="X198" s="2">
        <v>5</v>
      </c>
      <c r="Y198" s="2">
        <v>3</v>
      </c>
      <c r="Z198" s="2">
        <v>1</v>
      </c>
      <c r="AA198" s="2">
        <v>44</v>
      </c>
      <c r="AB198" s="2">
        <v>4</v>
      </c>
      <c r="AC198" s="4">
        <v>6.6284722222222217E-2</v>
      </c>
      <c r="AD198" s="5">
        <v>0</v>
      </c>
      <c r="AF198" s="7">
        <v>2032.5091552734375</v>
      </c>
      <c r="AG198" s="6">
        <v>107</v>
      </c>
      <c r="AH198" s="2">
        <v>0</v>
      </c>
      <c r="AI198" s="2" t="s">
        <v>68</v>
      </c>
      <c r="AJ198" s="4">
        <v>0</v>
      </c>
      <c r="AK198" s="2">
        <v>0</v>
      </c>
      <c r="AL198" s="2">
        <v>0</v>
      </c>
      <c r="AM198" s="2" t="s">
        <v>64</v>
      </c>
      <c r="AN198" s="4">
        <v>0</v>
      </c>
      <c r="AO198" s="2">
        <v>0</v>
      </c>
      <c r="AP198" s="2">
        <v>0</v>
      </c>
      <c r="AQ198" s="2" t="s">
        <v>67</v>
      </c>
      <c r="AR198" s="4">
        <v>0</v>
      </c>
      <c r="AS198" s="2">
        <v>0</v>
      </c>
      <c r="AT198" s="2">
        <v>0</v>
      </c>
      <c r="AU198" s="2" t="s">
        <v>108</v>
      </c>
      <c r="AV198" s="4">
        <v>0.18196483796296295</v>
      </c>
      <c r="AW198" s="2">
        <v>270</v>
      </c>
      <c r="AX198" s="2">
        <v>262.4984130859375</v>
      </c>
      <c r="AY198" s="2" t="s">
        <v>125</v>
      </c>
      <c r="AZ198" s="4">
        <v>0</v>
      </c>
      <c r="BA198" s="2">
        <v>0</v>
      </c>
      <c r="BB198" s="2">
        <v>0</v>
      </c>
      <c r="BC198" s="2" t="s">
        <v>109</v>
      </c>
      <c r="BD198" s="4">
        <v>1.8405995370370371E-2</v>
      </c>
      <c r="BE198" s="2">
        <v>4</v>
      </c>
      <c r="BF198" s="2">
        <v>3.4772269725799561</v>
      </c>
    </row>
    <row r="199" spans="8:58" x14ac:dyDescent="0.35">
      <c r="H199" t="s">
        <v>330</v>
      </c>
      <c r="J199" t="s">
        <v>143</v>
      </c>
      <c r="Q199" s="2">
        <v>0</v>
      </c>
      <c r="R199" s="2">
        <v>0</v>
      </c>
      <c r="S199" s="2">
        <v>0</v>
      </c>
      <c r="T199" s="4">
        <v>5.0749374999999999E-2</v>
      </c>
      <c r="U199" s="3">
        <v>31.196531295776367</v>
      </c>
      <c r="V199" s="2">
        <v>2</v>
      </c>
      <c r="W199" s="2">
        <v>2</v>
      </c>
      <c r="X199" s="2">
        <v>1</v>
      </c>
      <c r="Y199" s="2">
        <v>0</v>
      </c>
      <c r="Z199" s="2">
        <v>0</v>
      </c>
      <c r="AA199" s="2">
        <v>1</v>
      </c>
      <c r="AB199" s="2">
        <v>2</v>
      </c>
      <c r="AC199" s="4">
        <v>2.0196759259259258E-2</v>
      </c>
      <c r="AD199" s="5">
        <v>0</v>
      </c>
      <c r="AF199" s="7">
        <v>37.996917724609375</v>
      </c>
      <c r="AG199" s="6">
        <v>6</v>
      </c>
      <c r="AH199" s="2">
        <v>0</v>
      </c>
      <c r="AI199" s="2" t="s">
        <v>68</v>
      </c>
      <c r="AJ199" s="4">
        <v>0</v>
      </c>
      <c r="AK199" s="2">
        <v>0</v>
      </c>
      <c r="AL199" s="2">
        <v>0</v>
      </c>
      <c r="AM199" s="2" t="s">
        <v>64</v>
      </c>
      <c r="AN199" s="4">
        <v>0</v>
      </c>
      <c r="AO199" s="2">
        <v>0</v>
      </c>
      <c r="AP199" s="2">
        <v>0</v>
      </c>
      <c r="AQ199" s="2" t="s">
        <v>67</v>
      </c>
      <c r="AR199" s="4">
        <v>0</v>
      </c>
      <c r="AS199" s="2">
        <v>0</v>
      </c>
      <c r="AT199" s="2">
        <v>0</v>
      </c>
      <c r="AU199" s="2" t="s">
        <v>108</v>
      </c>
      <c r="AV199" s="4">
        <v>0</v>
      </c>
      <c r="AW199" s="2">
        <v>0</v>
      </c>
      <c r="AX199" s="2">
        <v>0</v>
      </c>
      <c r="AY199" s="2" t="s">
        <v>125</v>
      </c>
      <c r="AZ199" s="4">
        <v>0</v>
      </c>
      <c r="BA199" s="2">
        <v>0</v>
      </c>
      <c r="BB199" s="2">
        <v>0</v>
      </c>
      <c r="BC199" s="2" t="s">
        <v>109</v>
      </c>
      <c r="BD199" s="4">
        <v>2.2362384259259259E-2</v>
      </c>
      <c r="BE199" s="2">
        <v>2</v>
      </c>
      <c r="BF199" s="2">
        <v>1.4132613316178322E-2</v>
      </c>
    </row>
    <row r="200" spans="8:58" x14ac:dyDescent="0.35">
      <c r="H200" t="s">
        <v>331</v>
      </c>
      <c r="J200" t="s">
        <v>332</v>
      </c>
      <c r="Q200" s="2">
        <v>116</v>
      </c>
      <c r="R200" s="2">
        <v>0</v>
      </c>
      <c r="S200" s="2">
        <v>0</v>
      </c>
      <c r="T200" s="4">
        <v>1.47923125</v>
      </c>
      <c r="U200" s="3">
        <v>40.480464935302734</v>
      </c>
      <c r="V200" s="2">
        <v>24</v>
      </c>
      <c r="W200" s="2">
        <v>9</v>
      </c>
      <c r="X200" s="2">
        <v>4</v>
      </c>
      <c r="Y200" s="2">
        <v>5</v>
      </c>
      <c r="Z200" s="2">
        <v>3</v>
      </c>
      <c r="AA200" s="2">
        <v>43</v>
      </c>
      <c r="AB200" s="2">
        <v>15</v>
      </c>
      <c r="AC200" s="4">
        <v>0.12170138888888889</v>
      </c>
      <c r="AD200" s="5">
        <v>3</v>
      </c>
      <c r="AF200" s="7">
        <v>1437.1192626953125</v>
      </c>
      <c r="AG200" s="6">
        <v>88</v>
      </c>
      <c r="AH200" s="2">
        <v>0</v>
      </c>
      <c r="AI200" s="2" t="s">
        <v>68</v>
      </c>
      <c r="AJ200" s="4">
        <v>0</v>
      </c>
      <c r="AK200" s="2">
        <v>0</v>
      </c>
      <c r="AL200" s="2">
        <v>0</v>
      </c>
      <c r="AM200" s="2" t="s">
        <v>64</v>
      </c>
      <c r="AN200" s="4">
        <v>9.2592592592592591E-6</v>
      </c>
      <c r="AO200" s="2">
        <v>1</v>
      </c>
      <c r="AP200" s="2">
        <v>3.1967975664883852E-3</v>
      </c>
      <c r="AQ200" s="2" t="s">
        <v>67</v>
      </c>
      <c r="AR200" s="4">
        <v>0</v>
      </c>
      <c r="AS200" s="2">
        <v>0</v>
      </c>
      <c r="AT200" s="2">
        <v>0</v>
      </c>
      <c r="AU200" s="2" t="s">
        <v>108</v>
      </c>
      <c r="AV200" s="4">
        <v>4.3301030092592591E-2</v>
      </c>
      <c r="AW200" s="2">
        <v>109</v>
      </c>
      <c r="AX200" s="2">
        <v>54.384975433349609</v>
      </c>
      <c r="AY200" s="2" t="s">
        <v>125</v>
      </c>
      <c r="AZ200" s="4">
        <v>0</v>
      </c>
      <c r="BA200" s="2">
        <v>0</v>
      </c>
      <c r="BB200" s="2">
        <v>0</v>
      </c>
      <c r="BC200" s="2" t="s">
        <v>109</v>
      </c>
      <c r="BD200" s="4">
        <v>9.5561562500000002E-2</v>
      </c>
      <c r="BE200" s="2">
        <v>17</v>
      </c>
      <c r="BF200" s="2">
        <v>0.19679895043373108</v>
      </c>
    </row>
    <row r="201" spans="8:58" x14ac:dyDescent="0.35">
      <c r="H201" t="s">
        <v>333</v>
      </c>
      <c r="J201" t="s">
        <v>115</v>
      </c>
      <c r="Q201" s="2">
        <v>0</v>
      </c>
      <c r="R201" s="2">
        <v>0</v>
      </c>
      <c r="S201" s="2">
        <v>0</v>
      </c>
      <c r="T201" s="4">
        <v>1.6595752314814815E-2</v>
      </c>
      <c r="U201" s="3">
        <v>11.042046546936035</v>
      </c>
      <c r="V201" s="2">
        <v>0</v>
      </c>
      <c r="W201" s="2">
        <v>1</v>
      </c>
      <c r="X201" s="2">
        <v>0</v>
      </c>
      <c r="Y201" s="2">
        <v>0</v>
      </c>
      <c r="Z201" s="2">
        <v>0</v>
      </c>
      <c r="AA201" s="2">
        <v>1</v>
      </c>
      <c r="AB201" s="2">
        <v>2</v>
      </c>
      <c r="AC201" s="4">
        <v>2.056712962962963E-2</v>
      </c>
      <c r="AD201" s="5">
        <v>0</v>
      </c>
      <c r="AF201" s="7">
        <v>4.3980255126953125</v>
      </c>
      <c r="AG201" s="6">
        <v>2</v>
      </c>
      <c r="AH201" s="2">
        <v>0</v>
      </c>
      <c r="AI201" s="2" t="s">
        <v>68</v>
      </c>
      <c r="AJ201" s="4">
        <v>0</v>
      </c>
      <c r="AK201" s="2">
        <v>0</v>
      </c>
      <c r="AL201" s="2">
        <v>0</v>
      </c>
      <c r="AM201" s="2" t="s">
        <v>64</v>
      </c>
      <c r="AN201" s="4">
        <v>0</v>
      </c>
      <c r="AO201" s="2">
        <v>0</v>
      </c>
      <c r="AP201" s="2">
        <v>0</v>
      </c>
      <c r="AQ201" s="2" t="s">
        <v>67</v>
      </c>
      <c r="AR201" s="4">
        <v>0</v>
      </c>
      <c r="AS201" s="2">
        <v>0</v>
      </c>
      <c r="AT201" s="2">
        <v>0</v>
      </c>
      <c r="AU201" s="2" t="s">
        <v>108</v>
      </c>
      <c r="AV201" s="4">
        <v>0</v>
      </c>
      <c r="AW201" s="2">
        <v>0</v>
      </c>
      <c r="AX201" s="2">
        <v>0</v>
      </c>
      <c r="AY201" s="2" t="s">
        <v>125</v>
      </c>
      <c r="AZ201" s="4">
        <v>0</v>
      </c>
      <c r="BA201" s="2">
        <v>0</v>
      </c>
      <c r="BB201" s="2">
        <v>0</v>
      </c>
      <c r="BC201" s="2" t="s">
        <v>109</v>
      </c>
      <c r="BD201" s="4">
        <v>2.1113738425925926E-2</v>
      </c>
      <c r="BE201" s="2">
        <v>2</v>
      </c>
      <c r="BF201" s="2">
        <v>1.8668817356228828E-2</v>
      </c>
    </row>
    <row r="202" spans="8:58" x14ac:dyDescent="0.35">
      <c r="H202" t="s">
        <v>334</v>
      </c>
      <c r="J202" t="s">
        <v>139</v>
      </c>
      <c r="Q202" s="2">
        <v>84</v>
      </c>
      <c r="R202" s="2">
        <v>2</v>
      </c>
      <c r="S202" s="2">
        <v>0</v>
      </c>
      <c r="T202" s="4">
        <v>0.94459313657407407</v>
      </c>
      <c r="U202" s="3">
        <v>41.772716522216797</v>
      </c>
      <c r="V202" s="2">
        <v>20</v>
      </c>
      <c r="W202" s="2">
        <v>14</v>
      </c>
      <c r="X202" s="2">
        <v>4</v>
      </c>
      <c r="Y202" s="2">
        <v>3</v>
      </c>
      <c r="Z202" s="2">
        <v>3</v>
      </c>
      <c r="AA202" s="2">
        <v>24</v>
      </c>
      <c r="AB202" s="2">
        <v>25</v>
      </c>
      <c r="AC202" s="4">
        <v>0.21393518518518517</v>
      </c>
      <c r="AD202" s="5">
        <v>7</v>
      </c>
      <c r="AF202" s="7">
        <v>946.997314453125</v>
      </c>
      <c r="AG202" s="6">
        <v>68</v>
      </c>
      <c r="AH202" s="2">
        <v>0</v>
      </c>
      <c r="AI202" s="2" t="s">
        <v>68</v>
      </c>
      <c r="AJ202" s="4">
        <v>0</v>
      </c>
      <c r="AK202" s="2">
        <v>0</v>
      </c>
      <c r="AL202" s="2">
        <v>0</v>
      </c>
      <c r="AM202" s="2" t="s">
        <v>64</v>
      </c>
      <c r="AN202" s="4">
        <v>3.9166666666666665E-5</v>
      </c>
      <c r="AO202" s="2">
        <v>5</v>
      </c>
      <c r="AP202" s="2">
        <v>2.1837228909134865E-2</v>
      </c>
      <c r="AQ202" s="2" t="s">
        <v>67</v>
      </c>
      <c r="AR202" s="4">
        <v>2.152777777777778E-6</v>
      </c>
      <c r="AS202" s="2">
        <v>3</v>
      </c>
      <c r="AT202" s="2">
        <v>6.9196685217320919E-4</v>
      </c>
      <c r="AU202" s="2" t="s">
        <v>108</v>
      </c>
      <c r="AV202" s="4">
        <v>6.7302893518518522E-2</v>
      </c>
      <c r="AW202" s="2">
        <v>97</v>
      </c>
      <c r="AX202" s="2">
        <v>99.963722229003906</v>
      </c>
      <c r="AY202" s="2" t="s">
        <v>125</v>
      </c>
      <c r="AZ202" s="4">
        <v>0</v>
      </c>
      <c r="BA202" s="2">
        <v>0</v>
      </c>
      <c r="BB202" s="2">
        <v>0</v>
      </c>
      <c r="BC202" s="2" t="s">
        <v>109</v>
      </c>
      <c r="BD202" s="4">
        <v>0.15537218750000001</v>
      </c>
      <c r="BE202" s="2">
        <v>34</v>
      </c>
      <c r="BF202" s="2">
        <v>0.13745424151420593</v>
      </c>
    </row>
    <row r="203" spans="8:58" x14ac:dyDescent="0.35">
      <c r="H203" t="s">
        <v>335</v>
      </c>
      <c r="J203" t="s">
        <v>139</v>
      </c>
      <c r="Q203" s="2">
        <v>85</v>
      </c>
      <c r="R203" s="2">
        <v>5</v>
      </c>
      <c r="S203" s="2">
        <v>1</v>
      </c>
      <c r="T203" s="4">
        <v>0.76828681712962965</v>
      </c>
      <c r="U203" s="3">
        <v>44.488246917724609</v>
      </c>
      <c r="V203" s="2">
        <v>20</v>
      </c>
      <c r="W203" s="2">
        <v>8</v>
      </c>
      <c r="X203" s="2">
        <v>2</v>
      </c>
      <c r="Y203" s="2">
        <v>4</v>
      </c>
      <c r="Z203" s="2">
        <v>2</v>
      </c>
      <c r="AA203" s="2">
        <v>13</v>
      </c>
      <c r="AB203" s="2">
        <v>20</v>
      </c>
      <c r="AC203" s="4">
        <v>0.2074537037037037</v>
      </c>
      <c r="AD203" s="5">
        <v>10</v>
      </c>
      <c r="AF203" s="7">
        <v>820.3135986328125</v>
      </c>
      <c r="AG203" s="6">
        <v>49</v>
      </c>
      <c r="AH203" s="2">
        <v>0</v>
      </c>
      <c r="AI203" s="2" t="s">
        <v>68</v>
      </c>
      <c r="AJ203" s="4">
        <v>1.7777777777777777E-5</v>
      </c>
      <c r="AK203" s="2">
        <v>6</v>
      </c>
      <c r="AL203" s="2">
        <v>1.0249927639961243E-2</v>
      </c>
      <c r="AM203" s="2" t="s">
        <v>64</v>
      </c>
      <c r="AN203" s="4">
        <v>4.0046296296296296E-6</v>
      </c>
      <c r="AO203" s="2">
        <v>2</v>
      </c>
      <c r="AP203" s="2">
        <v>3.2291065435856581E-3</v>
      </c>
      <c r="AQ203" s="2" t="s">
        <v>67</v>
      </c>
      <c r="AR203" s="4">
        <v>7.9050925925925929E-6</v>
      </c>
      <c r="AS203" s="2">
        <v>3</v>
      </c>
      <c r="AT203" s="2">
        <v>9.084632620215416E-3</v>
      </c>
      <c r="AU203" s="2" t="s">
        <v>108</v>
      </c>
      <c r="AV203" s="4">
        <v>0.10270006944444444</v>
      </c>
      <c r="AW203" s="2">
        <v>132</v>
      </c>
      <c r="AX203" s="2">
        <v>158.64985656738281</v>
      </c>
      <c r="AY203" s="2" t="s">
        <v>125</v>
      </c>
      <c r="AZ203" s="4">
        <v>0</v>
      </c>
      <c r="BA203" s="2">
        <v>0</v>
      </c>
      <c r="BB203" s="2">
        <v>0</v>
      </c>
      <c r="BC203" s="2" t="s">
        <v>109</v>
      </c>
      <c r="BD203" s="4">
        <v>0.15601002314814816</v>
      </c>
      <c r="BE203" s="2">
        <v>32</v>
      </c>
      <c r="BF203" s="2">
        <v>0.12449695914983749</v>
      </c>
    </row>
    <row r="204" spans="8:58" x14ac:dyDescent="0.35">
      <c r="H204" t="s">
        <v>336</v>
      </c>
      <c r="J204" t="s">
        <v>143</v>
      </c>
      <c r="Q204" s="2">
        <v>32</v>
      </c>
      <c r="R204" s="2">
        <v>0</v>
      </c>
      <c r="S204" s="2">
        <v>0</v>
      </c>
      <c r="T204" s="4">
        <v>0.33245883101851853</v>
      </c>
      <c r="U204" s="3">
        <v>57.091835021972656</v>
      </c>
      <c r="V204" s="2">
        <v>5</v>
      </c>
      <c r="W204" s="2">
        <v>0</v>
      </c>
      <c r="X204" s="2">
        <v>0</v>
      </c>
      <c r="Y204" s="2">
        <v>0</v>
      </c>
      <c r="Z204" s="2">
        <v>0</v>
      </c>
      <c r="AA204" s="2">
        <v>12</v>
      </c>
      <c r="AB204" s="2">
        <v>5</v>
      </c>
      <c r="AC204" s="4">
        <v>3.1875000000000001E-2</v>
      </c>
      <c r="AD204" s="5">
        <v>0</v>
      </c>
      <c r="AF204" s="7">
        <v>455.53640747070313</v>
      </c>
      <c r="AG204" s="6">
        <v>17</v>
      </c>
      <c r="AH204" s="2">
        <v>0</v>
      </c>
      <c r="AI204" s="2" t="s">
        <v>68</v>
      </c>
      <c r="AJ204" s="4">
        <v>0</v>
      </c>
      <c r="AK204" s="2">
        <v>0</v>
      </c>
      <c r="AL204" s="2">
        <v>0</v>
      </c>
      <c r="AM204" s="2" t="s">
        <v>64</v>
      </c>
      <c r="AN204" s="4">
        <v>0</v>
      </c>
      <c r="AO204" s="2">
        <v>0</v>
      </c>
      <c r="AP204" s="2">
        <v>0</v>
      </c>
      <c r="AQ204" s="2" t="s">
        <v>67</v>
      </c>
      <c r="AR204" s="4">
        <v>0</v>
      </c>
      <c r="AS204" s="2">
        <v>0</v>
      </c>
      <c r="AT204" s="2">
        <v>0</v>
      </c>
      <c r="AU204" s="2" t="s">
        <v>108</v>
      </c>
      <c r="AV204" s="4">
        <v>0</v>
      </c>
      <c r="AW204" s="2">
        <v>0</v>
      </c>
      <c r="AX204" s="2">
        <v>0</v>
      </c>
      <c r="AY204" s="2" t="s">
        <v>125</v>
      </c>
      <c r="AZ204" s="4">
        <v>0</v>
      </c>
      <c r="BA204" s="2">
        <v>0</v>
      </c>
      <c r="BB204" s="2">
        <v>0</v>
      </c>
      <c r="BC204" s="2" t="s">
        <v>109</v>
      </c>
      <c r="BD204" s="4">
        <v>3.8591168981481482E-2</v>
      </c>
      <c r="BE204" s="2">
        <v>6</v>
      </c>
      <c r="BF204" s="2">
        <v>5.9960918426513672</v>
      </c>
    </row>
    <row r="205" spans="8:58" x14ac:dyDescent="0.35">
      <c r="H205" t="s">
        <v>337</v>
      </c>
      <c r="J205" t="s">
        <v>143</v>
      </c>
      <c r="Q205" s="2">
        <v>5</v>
      </c>
      <c r="R205" s="2">
        <v>0</v>
      </c>
      <c r="S205" s="2">
        <v>0</v>
      </c>
      <c r="T205" s="4">
        <v>6.4487812500000005E-2</v>
      </c>
      <c r="U205" s="3">
        <v>57.135128021240234</v>
      </c>
      <c r="V205" s="2">
        <v>3</v>
      </c>
      <c r="W205" s="2">
        <v>0</v>
      </c>
      <c r="X205" s="2">
        <v>0</v>
      </c>
      <c r="Y205" s="2">
        <v>0</v>
      </c>
      <c r="Z205" s="2">
        <v>0</v>
      </c>
      <c r="AA205" s="2">
        <v>2</v>
      </c>
      <c r="AB205" s="2">
        <v>0</v>
      </c>
      <c r="AC205" s="4">
        <v>1.5856481481481481E-3</v>
      </c>
      <c r="AD205" s="5">
        <v>0</v>
      </c>
      <c r="AF205" s="7">
        <v>88.428482055664063</v>
      </c>
      <c r="AG205" s="6">
        <v>5</v>
      </c>
      <c r="AH205" s="2">
        <v>0</v>
      </c>
      <c r="AI205" s="2" t="s">
        <v>68</v>
      </c>
      <c r="AJ205" s="4">
        <v>1.400462962962963E-5</v>
      </c>
      <c r="AK205" s="2">
        <v>1</v>
      </c>
      <c r="AL205" s="2">
        <v>7.2599183768033981E-3</v>
      </c>
      <c r="AM205" s="2" t="s">
        <v>64</v>
      </c>
      <c r="AN205" s="4">
        <v>0</v>
      </c>
      <c r="AO205" s="2">
        <v>0</v>
      </c>
      <c r="AP205" s="2">
        <v>0</v>
      </c>
      <c r="AQ205" s="2" t="s">
        <v>67</v>
      </c>
      <c r="AR205" s="4">
        <v>3.7002314814814817E-5</v>
      </c>
      <c r="AS205" s="2">
        <v>3</v>
      </c>
      <c r="AT205" s="2">
        <v>3.3367346972227097E-2</v>
      </c>
      <c r="AU205" s="2" t="s">
        <v>108</v>
      </c>
      <c r="AV205" s="4">
        <v>2.2034120370370371E-2</v>
      </c>
      <c r="AW205" s="2">
        <v>6</v>
      </c>
      <c r="AX205" s="2">
        <v>37.855728149414063</v>
      </c>
      <c r="AY205" s="2" t="s">
        <v>125</v>
      </c>
      <c r="AZ205" s="4">
        <v>0</v>
      </c>
      <c r="BA205" s="2">
        <v>0</v>
      </c>
      <c r="BB205" s="2">
        <v>0</v>
      </c>
      <c r="BC205" s="2" t="s">
        <v>109</v>
      </c>
      <c r="BD205" s="4">
        <v>0</v>
      </c>
      <c r="BE205" s="2">
        <v>0</v>
      </c>
      <c r="BF205" s="2">
        <v>0</v>
      </c>
    </row>
    <row r="206" spans="8:58" x14ac:dyDescent="0.35">
      <c r="H206" t="s">
        <v>338</v>
      </c>
      <c r="J206" t="s">
        <v>151</v>
      </c>
      <c r="Q206" s="2">
        <v>66</v>
      </c>
      <c r="R206" s="2">
        <v>1</v>
      </c>
      <c r="S206" s="2">
        <v>0</v>
      </c>
      <c r="T206" s="4">
        <v>0.21420275462962962</v>
      </c>
      <c r="U206" s="3">
        <v>48.547389984130859</v>
      </c>
      <c r="V206" s="2">
        <v>3</v>
      </c>
      <c r="W206" s="2">
        <v>3</v>
      </c>
      <c r="X206" s="2">
        <v>0</v>
      </c>
      <c r="Y206" s="2">
        <v>0</v>
      </c>
      <c r="Z206" s="2">
        <v>0</v>
      </c>
      <c r="AA206" s="2">
        <v>9</v>
      </c>
      <c r="AB206" s="2">
        <v>0</v>
      </c>
      <c r="AC206" s="4">
        <v>9.479166666666667E-3</v>
      </c>
      <c r="AD206" s="5">
        <v>5</v>
      </c>
      <c r="AF206" s="7">
        <v>249.57563781738281</v>
      </c>
      <c r="AG206" s="6">
        <v>15</v>
      </c>
      <c r="AH206" s="2">
        <v>0</v>
      </c>
      <c r="AI206" s="2" t="s">
        <v>68</v>
      </c>
      <c r="AJ206" s="4">
        <v>4.6643518518518523E-6</v>
      </c>
      <c r="AK206" s="2">
        <v>1</v>
      </c>
      <c r="AL206" s="2">
        <v>8.5923401638865471E-4</v>
      </c>
      <c r="AM206" s="2" t="s">
        <v>64</v>
      </c>
      <c r="AN206" s="4">
        <v>0</v>
      </c>
      <c r="AO206" s="2">
        <v>0</v>
      </c>
      <c r="AP206" s="2">
        <v>0</v>
      </c>
      <c r="AQ206" s="2" t="s">
        <v>67</v>
      </c>
      <c r="AR206" s="4">
        <v>0</v>
      </c>
      <c r="AS206" s="2">
        <v>0</v>
      </c>
      <c r="AT206" s="2">
        <v>0</v>
      </c>
      <c r="AU206" s="2" t="s">
        <v>108</v>
      </c>
      <c r="AV206" s="4">
        <v>2.9299097222222223E-2</v>
      </c>
      <c r="AW206" s="2">
        <v>35</v>
      </c>
      <c r="AX206" s="2">
        <v>47.888282775878906</v>
      </c>
      <c r="AY206" s="2" t="s">
        <v>125</v>
      </c>
      <c r="AZ206" s="4">
        <v>0</v>
      </c>
      <c r="BA206" s="2">
        <v>0</v>
      </c>
      <c r="BB206" s="2">
        <v>0</v>
      </c>
      <c r="BC206" s="2" t="s">
        <v>109</v>
      </c>
      <c r="BD206" s="4">
        <v>0</v>
      </c>
      <c r="BE206" s="2">
        <v>0</v>
      </c>
      <c r="BF206" s="2">
        <v>0</v>
      </c>
    </row>
    <row r="207" spans="8:58" x14ac:dyDescent="0.35">
      <c r="H207" t="s">
        <v>339</v>
      </c>
      <c r="J207" t="s">
        <v>151</v>
      </c>
      <c r="Q207" s="2">
        <v>18</v>
      </c>
      <c r="R207" s="2">
        <v>0</v>
      </c>
      <c r="S207" s="2">
        <v>0</v>
      </c>
      <c r="T207" s="4">
        <v>0.17991096064814815</v>
      </c>
      <c r="U207" s="3">
        <v>41.415031433105469</v>
      </c>
      <c r="V207" s="2">
        <v>7</v>
      </c>
      <c r="W207" s="2">
        <v>2</v>
      </c>
      <c r="X207" s="2">
        <v>0</v>
      </c>
      <c r="Y207" s="2">
        <v>1</v>
      </c>
      <c r="Z207" s="2">
        <v>1</v>
      </c>
      <c r="AA207" s="2">
        <v>3</v>
      </c>
      <c r="AB207" s="2">
        <v>1</v>
      </c>
      <c r="AC207" s="4">
        <v>1.2442129629629629E-2</v>
      </c>
      <c r="AD207" s="5">
        <v>2</v>
      </c>
      <c r="AF207" s="7">
        <v>178.82443237304688</v>
      </c>
      <c r="AG207" s="6">
        <v>14</v>
      </c>
      <c r="AH207" s="2">
        <v>0</v>
      </c>
      <c r="AI207" s="2" t="s">
        <v>68</v>
      </c>
      <c r="AJ207" s="4">
        <v>0</v>
      </c>
      <c r="AK207" s="2">
        <v>0</v>
      </c>
      <c r="AL207" s="2">
        <v>0</v>
      </c>
      <c r="AM207" s="2" t="s">
        <v>64</v>
      </c>
      <c r="AN207" s="4">
        <v>0</v>
      </c>
      <c r="AO207" s="2">
        <v>0</v>
      </c>
      <c r="AP207" s="2">
        <v>0</v>
      </c>
      <c r="AQ207" s="2" t="s">
        <v>67</v>
      </c>
      <c r="AR207" s="4">
        <v>0</v>
      </c>
      <c r="AS207" s="2">
        <v>0</v>
      </c>
      <c r="AT207" s="2">
        <v>0</v>
      </c>
      <c r="AU207" s="2" t="s">
        <v>108</v>
      </c>
      <c r="AV207" s="4">
        <v>2.7554398148148148E-4</v>
      </c>
      <c r="AW207" s="2">
        <v>1</v>
      </c>
      <c r="AX207" s="2">
        <v>0.27961248159408569</v>
      </c>
      <c r="AY207" s="2" t="s">
        <v>125</v>
      </c>
      <c r="AZ207" s="4">
        <v>0</v>
      </c>
      <c r="BA207" s="2">
        <v>0</v>
      </c>
      <c r="BB207" s="2">
        <v>0</v>
      </c>
      <c r="BC207" s="2" t="s">
        <v>109</v>
      </c>
      <c r="BD207" s="4">
        <v>4.3295138888888888E-3</v>
      </c>
      <c r="BE207" s="2">
        <v>1</v>
      </c>
      <c r="BF207" s="2">
        <v>3.0804738402366638E-2</v>
      </c>
    </row>
    <row r="208" spans="8:58" x14ac:dyDescent="0.35">
      <c r="H208" t="s">
        <v>340</v>
      </c>
      <c r="J208" t="s">
        <v>151</v>
      </c>
      <c r="Q208" s="2">
        <v>0</v>
      </c>
      <c r="R208" s="2">
        <v>0</v>
      </c>
      <c r="S208" s="2">
        <v>0</v>
      </c>
      <c r="T208" s="4">
        <v>6.946320601851852E-2</v>
      </c>
      <c r="U208" s="3">
        <v>42.001049041748047</v>
      </c>
      <c r="V208" s="2">
        <v>3</v>
      </c>
      <c r="W208" s="2">
        <v>0</v>
      </c>
      <c r="X208" s="2">
        <v>0</v>
      </c>
      <c r="Y208" s="2">
        <v>0</v>
      </c>
      <c r="Z208" s="2">
        <v>1</v>
      </c>
      <c r="AA208" s="2">
        <v>2</v>
      </c>
      <c r="AB208" s="2">
        <v>0</v>
      </c>
      <c r="AC208" s="4">
        <v>4.6296296296296298E-4</v>
      </c>
      <c r="AD208" s="5">
        <v>0</v>
      </c>
      <c r="AF208" s="7">
        <v>70.020675659179688</v>
      </c>
      <c r="AG208" s="6">
        <v>6</v>
      </c>
      <c r="AH208" s="2">
        <v>0</v>
      </c>
      <c r="AI208" s="2" t="s">
        <v>68</v>
      </c>
      <c r="AJ208" s="4">
        <v>0</v>
      </c>
      <c r="AK208" s="2">
        <v>0</v>
      </c>
      <c r="AL208" s="2">
        <v>0</v>
      </c>
      <c r="AM208" s="2" t="s">
        <v>64</v>
      </c>
      <c r="AN208" s="4">
        <v>0</v>
      </c>
      <c r="AO208" s="2">
        <v>0</v>
      </c>
      <c r="AP208" s="2">
        <v>0</v>
      </c>
      <c r="AQ208" s="2" t="s">
        <v>67</v>
      </c>
      <c r="AR208" s="4">
        <v>0</v>
      </c>
      <c r="AS208" s="2">
        <v>0</v>
      </c>
      <c r="AT208" s="2">
        <v>0</v>
      </c>
      <c r="AU208" s="2" t="s">
        <v>108</v>
      </c>
      <c r="AV208" s="4">
        <v>1.2379166666666667E-3</v>
      </c>
      <c r="AW208" s="2">
        <v>4</v>
      </c>
      <c r="AX208" s="2">
        <v>1.1458563804626465</v>
      </c>
      <c r="AY208" s="2" t="s">
        <v>125</v>
      </c>
      <c r="AZ208" s="4">
        <v>0</v>
      </c>
      <c r="BA208" s="2">
        <v>0</v>
      </c>
      <c r="BB208" s="2">
        <v>0</v>
      </c>
      <c r="BC208" s="2" t="s">
        <v>109</v>
      </c>
      <c r="BD208" s="4">
        <v>0</v>
      </c>
      <c r="BE208" s="2">
        <v>0</v>
      </c>
      <c r="BF208" s="2">
        <v>0</v>
      </c>
    </row>
  </sheetData>
  <pageMargins left="0.75" right="0.75" top="1" bottom="1" header="0.5" footer="0.5"/>
  <pageSetup fitToHeight="100" orientation="landscape" horizontalDpi="300" verticalDpi="300" r:id="rId1"/>
  <headerFooter alignWithMargins="0"/>
  <legacyDrawing r:id="rId2"/>
  <extLst>
    <x:ext xmlns:x="http://schemas.openxmlformats.org/spreadsheetml/2006/main" xmlns:mx="http://schemas.microsoft.com/office/mac/excel/2008/main" uri="{64002731-A6B0-56B0-2670-7721B7C09600}">
      <mx:PLV Mode="0" OnePage="0" WScale="0"/>
    </x: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2"/>
  <sheetViews>
    <sheetView showGridLines="0" tabSelected="1" zoomScale="80" zoomScaleNormal="80" zoomScalePageLayoutView="125" workbookViewId="0">
      <pane ySplit="13" topLeftCell="A84" activePane="bottomLeft" state="frozen"/>
      <selection pane="bottomLeft" activeCell="A117" sqref="A117"/>
    </sheetView>
  </sheetViews>
  <sheetFormatPr defaultColWidth="9.1796875" defaultRowHeight="13.5" x14ac:dyDescent="0.25"/>
  <cols>
    <col min="1" max="1" width="72.54296875" style="31" customWidth="1"/>
    <col min="2" max="2" width="25.7265625" style="31" customWidth="1"/>
    <col min="3" max="3" width="16.7265625" style="94" customWidth="1"/>
    <col min="4" max="4" width="22.54296875" style="31" customWidth="1"/>
    <col min="5" max="5" width="22.54296875" style="32" customWidth="1"/>
    <col min="6" max="18" width="21.7265625" style="31" customWidth="1"/>
    <col min="19" max="22" width="10.7265625" style="33" customWidth="1"/>
    <col min="23" max="16384" width="9.1796875" style="31"/>
  </cols>
  <sheetData>
    <row r="1" spans="1:22" s="68" customFormat="1" ht="25.5" customHeight="1" x14ac:dyDescent="0.45">
      <c r="A1" s="102" t="s">
        <v>103</v>
      </c>
      <c r="B1" s="64"/>
      <c r="C1" s="65">
        <f>Data!B2</f>
        <v>45323.295585949076</v>
      </c>
      <c r="D1" s="64"/>
      <c r="E1" s="66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7"/>
      <c r="T1" s="67"/>
      <c r="U1" s="67"/>
      <c r="V1" s="69"/>
    </row>
    <row r="2" spans="1:22" s="13" customFormat="1" ht="25.5" customHeight="1" x14ac:dyDescent="0.35">
      <c r="A2" s="103" t="str">
        <f>Data!B1</f>
        <v>STATE OF WEST VIRGINIA</v>
      </c>
      <c r="B2" s="11"/>
      <c r="C2" s="12"/>
      <c r="E2" s="12"/>
      <c r="S2" s="14"/>
      <c r="T2" s="14"/>
      <c r="U2" s="14"/>
      <c r="V2" s="14"/>
    </row>
    <row r="3" spans="1:22" s="13" customFormat="1" ht="17.5" x14ac:dyDescent="0.35">
      <c r="A3" s="11"/>
      <c r="B3" s="11"/>
      <c r="C3" s="12"/>
      <c r="E3" s="12"/>
      <c r="F3" s="15"/>
      <c r="G3" s="16"/>
      <c r="H3" s="17"/>
      <c r="S3" s="14"/>
      <c r="T3" s="14"/>
      <c r="U3" s="14"/>
      <c r="V3" s="14"/>
    </row>
    <row r="4" spans="1:22" s="13" customFormat="1" ht="17.5" customHeight="1" x14ac:dyDescent="0.25">
      <c r="A4" s="116" t="s">
        <v>84</v>
      </c>
      <c r="B4" s="117"/>
      <c r="C4" s="12"/>
      <c r="D4" s="57" t="s">
        <v>71</v>
      </c>
      <c r="E4" s="128" t="s">
        <v>78</v>
      </c>
      <c r="F4" s="62" t="str">
        <f>Rules!A1</f>
        <v>Hard Acceleration</v>
      </c>
      <c r="G4" s="80">
        <v>0.1</v>
      </c>
      <c r="H4" s="127" t="s">
        <v>85</v>
      </c>
      <c r="J4" s="133" t="s">
        <v>96</v>
      </c>
      <c r="K4" s="134"/>
      <c r="Q4" s="12"/>
      <c r="R4" s="12"/>
      <c r="S4" s="14"/>
      <c r="T4" s="14"/>
      <c r="U4" s="18"/>
      <c r="V4" s="18"/>
    </row>
    <row r="5" spans="1:22" s="13" customFormat="1" ht="17.5" customHeight="1" x14ac:dyDescent="0.25">
      <c r="A5" s="77" t="s">
        <v>47</v>
      </c>
      <c r="B5" s="78">
        <f>Data!B3</f>
        <v>45292</v>
      </c>
      <c r="C5" s="19"/>
      <c r="D5" s="123">
        <f>AVERAGE(D14:D999907)</f>
        <v>77.223636746528399</v>
      </c>
      <c r="E5" s="129"/>
      <c r="F5" s="63" t="str">
        <f>Rules!A2</f>
        <v>Harsh Braking</v>
      </c>
      <c r="G5" s="81">
        <v>0.1</v>
      </c>
      <c r="H5" s="127"/>
      <c r="I5" s="126" t="s">
        <v>91</v>
      </c>
      <c r="J5" s="70" t="s">
        <v>87</v>
      </c>
      <c r="K5" s="71">
        <v>95</v>
      </c>
      <c r="L5" s="127" t="s">
        <v>92</v>
      </c>
      <c r="P5" s="12"/>
      <c r="Q5" s="12"/>
      <c r="R5" s="12"/>
      <c r="S5" s="14"/>
      <c r="T5" s="18"/>
      <c r="U5" s="18"/>
      <c r="V5" s="18"/>
    </row>
    <row r="6" spans="1:22" s="13" customFormat="1" ht="17.5" customHeight="1" x14ac:dyDescent="0.25">
      <c r="A6" s="77" t="s">
        <v>48</v>
      </c>
      <c r="B6" s="78">
        <f>Data!B4</f>
        <v>45322.999988425923</v>
      </c>
      <c r="C6" s="19"/>
      <c r="D6" s="124"/>
      <c r="E6" s="129"/>
      <c r="F6" s="63" t="str">
        <f>Rules!A3</f>
        <v>Harsh Cornering</v>
      </c>
      <c r="G6" s="81">
        <v>0.1</v>
      </c>
      <c r="H6" s="127"/>
      <c r="I6" s="126"/>
      <c r="J6" s="72" t="s">
        <v>88</v>
      </c>
      <c r="K6" s="73">
        <v>75</v>
      </c>
      <c r="L6" s="127"/>
      <c r="P6" s="12"/>
      <c r="Q6" s="12"/>
      <c r="R6" s="12"/>
      <c r="S6" s="14"/>
      <c r="T6" s="18"/>
      <c r="U6" s="18"/>
      <c r="V6" s="18"/>
    </row>
    <row r="7" spans="1:22" s="13" customFormat="1" ht="17.5" customHeight="1" x14ac:dyDescent="0.25">
      <c r="A7" s="77" t="s">
        <v>83</v>
      </c>
      <c r="B7" s="79">
        <f>Data!B4-Data!B3</f>
        <v>30.99998842592322</v>
      </c>
      <c r="C7" s="19"/>
      <c r="D7" s="125"/>
      <c r="E7" s="129"/>
      <c r="F7" s="63" t="str">
        <f>Rules!A4</f>
        <v>Speeding &gt; 5 MPH</v>
      </c>
      <c r="G7" s="81">
        <v>0.4</v>
      </c>
      <c r="H7" s="127"/>
      <c r="I7" s="126"/>
      <c r="J7" s="74" t="s">
        <v>89</v>
      </c>
      <c r="K7" s="75">
        <v>60</v>
      </c>
      <c r="L7" s="127"/>
      <c r="P7" s="12"/>
      <c r="Q7" s="12"/>
      <c r="R7" s="12"/>
      <c r="S7" s="14"/>
      <c r="T7" s="18"/>
      <c r="U7" s="18"/>
      <c r="V7" s="18"/>
    </row>
    <row r="8" spans="1:22" s="13" customFormat="1" ht="17.5" customHeight="1" x14ac:dyDescent="0.25">
      <c r="C8" s="19"/>
      <c r="D8" s="130"/>
      <c r="E8" s="128"/>
      <c r="F8" s="63" t="s">
        <v>125</v>
      </c>
      <c r="G8" s="81">
        <v>0.2</v>
      </c>
      <c r="H8" s="127"/>
      <c r="I8" s="126"/>
      <c r="J8" s="76" t="s">
        <v>90</v>
      </c>
      <c r="K8" s="76">
        <v>0</v>
      </c>
      <c r="L8" s="127"/>
      <c r="P8" s="12"/>
      <c r="Q8" s="12"/>
      <c r="R8" s="12"/>
      <c r="S8" s="14"/>
      <c r="T8" s="18"/>
      <c r="U8" s="18"/>
      <c r="V8" s="18"/>
    </row>
    <row r="9" spans="1:22" s="13" customFormat="1" ht="17.5" customHeight="1" x14ac:dyDescent="0.25">
      <c r="A9" s="20" t="str">
        <f>IF(ISNUMBER(SEARCH("km",Data!$B$5)),"Fleet Distance (km)","Fleet Distance (mi)")</f>
        <v>Fleet Distance (mi)</v>
      </c>
      <c r="B9" s="92">
        <f>SUM(C14:C999907)</f>
        <v>42676.137972560478</v>
      </c>
      <c r="C9" s="19"/>
      <c r="D9" s="131"/>
      <c r="E9" s="128"/>
      <c r="F9" s="63" t="str">
        <f>Rules!A6</f>
        <v>Idling</v>
      </c>
      <c r="G9" s="81">
        <v>0.1</v>
      </c>
      <c r="H9" s="127"/>
      <c r="S9" s="14"/>
      <c r="T9" s="14"/>
      <c r="U9" s="14"/>
      <c r="V9" s="14"/>
    </row>
    <row r="10" spans="1:22" s="13" customFormat="1" ht="17.5" customHeight="1" x14ac:dyDescent="0.25">
      <c r="A10" s="20" t="s">
        <v>95</v>
      </c>
      <c r="B10" s="92">
        <f>SUM(L14:L999907)</f>
        <v>5358</v>
      </c>
      <c r="C10" s="19"/>
      <c r="D10" s="132"/>
      <c r="E10" s="12"/>
      <c r="F10" s="121">
        <f>SUM(G4:G9)</f>
        <v>1.0000000000000002</v>
      </c>
      <c r="G10" s="122"/>
      <c r="H10" s="95" t="str">
        <f>IF(F10=1,"","Must Equal 100%")</f>
        <v/>
      </c>
      <c r="S10" s="14"/>
      <c r="T10" s="14"/>
      <c r="U10" s="14"/>
      <c r="V10" s="14"/>
    </row>
    <row r="11" spans="1:22" s="13" customFormat="1" ht="17.5" customHeight="1" x14ac:dyDescent="0.25">
      <c r="A11" s="21"/>
      <c r="B11" s="22"/>
      <c r="C11" s="19"/>
      <c r="D11" s="23"/>
      <c r="E11" s="12"/>
      <c r="F11" s="24"/>
      <c r="G11" s="24"/>
      <c r="H11" s="25"/>
      <c r="S11" s="14"/>
      <c r="T11" s="14"/>
      <c r="U11" s="14"/>
      <c r="V11" s="14"/>
    </row>
    <row r="12" spans="1:22" s="13" customFormat="1" ht="17.5" customHeight="1" x14ac:dyDescent="0.25">
      <c r="C12" s="12"/>
      <c r="E12" s="12"/>
      <c r="M12" s="118" t="s">
        <v>76</v>
      </c>
      <c r="N12" s="119"/>
      <c r="O12" s="119"/>
      <c r="P12" s="119"/>
      <c r="Q12" s="119"/>
      <c r="R12" s="120"/>
      <c r="S12" s="118" t="s">
        <v>93</v>
      </c>
      <c r="T12" s="119"/>
      <c r="U12" s="119"/>
      <c r="V12" s="120"/>
    </row>
    <row r="13" spans="1:22" s="26" customFormat="1" ht="47.15" customHeight="1" x14ac:dyDescent="0.25">
      <c r="A13" s="59" t="s">
        <v>72</v>
      </c>
      <c r="B13" s="59" t="s">
        <v>0</v>
      </c>
      <c r="C13" s="60" t="str">
        <f>"Distance"&amp;" "&amp;IF(TRIM(Data!$B$5)="miles","(mi)",IF(TRIM(Data!$B$5)="km","(km)",""))</f>
        <v>Distance (mi)</v>
      </c>
      <c r="D13" s="82" t="s">
        <v>65</v>
      </c>
      <c r="E13" s="83" t="s">
        <v>77</v>
      </c>
      <c r="F13" s="60" t="str">
        <f>$F$4</f>
        <v>Hard Acceleration</v>
      </c>
      <c r="G13" s="60" t="str">
        <f>$F$5</f>
        <v>Harsh Braking</v>
      </c>
      <c r="H13" s="60" t="str">
        <f>$F$6</f>
        <v>Harsh Cornering</v>
      </c>
      <c r="I13" s="60" t="str">
        <f>$F$7</f>
        <v>Speeding &gt; 5 MPH</v>
      </c>
      <c r="J13" s="60" t="str">
        <f>$F$8</f>
        <v>Seatbelt</v>
      </c>
      <c r="K13" s="60" t="str">
        <f>$F$9</f>
        <v>Idling</v>
      </c>
      <c r="L13" s="61" t="s">
        <v>66</v>
      </c>
      <c r="M13" s="51" t="str">
        <f>$F$4</f>
        <v>Hard Acceleration</v>
      </c>
      <c r="N13" s="52" t="str">
        <f>$F$5</f>
        <v>Harsh Braking</v>
      </c>
      <c r="O13" s="52" t="str">
        <f>$F$6</f>
        <v>Harsh Cornering</v>
      </c>
      <c r="P13" s="52" t="str">
        <f>$F$7</f>
        <v>Speeding &gt; 5 MPH</v>
      </c>
      <c r="Q13" s="52" t="str">
        <f>$F$8</f>
        <v>Seatbelt</v>
      </c>
      <c r="R13" s="52" t="str">
        <f>$F$9</f>
        <v>Idling</v>
      </c>
      <c r="S13" s="53" t="s">
        <v>79</v>
      </c>
      <c r="T13" s="54" t="s">
        <v>80</v>
      </c>
      <c r="U13" s="55" t="s">
        <v>81</v>
      </c>
      <c r="V13" s="56" t="s">
        <v>82</v>
      </c>
    </row>
    <row r="14" spans="1:22" x14ac:dyDescent="0.25">
      <c r="A14" s="27" t="str">
        <f>CONCATENATE(Data!F10," ",Data!G10)</f>
        <v xml:space="preserve"> </v>
      </c>
      <c r="B14" s="28" t="str">
        <f>CONCATENATE(Data!D10,Data!J10)</f>
        <v>WM01</v>
      </c>
      <c r="C14" s="93">
        <f>Data!AF10</f>
        <v>192.28810119628906</v>
      </c>
      <c r="D14" s="58">
        <f>IF(Data!AF10=0,"-",IF(AND(R14="",Q14&lt;&gt;""),F14*$G$4+G14*$G$5+H14*$G$6+I14*$G$7+J14*$G$8,IF(AND(Q14="",P14&lt;&gt;""),F14*$G$4+G14*$G$5+H14*$G$6+I14*$G$7,IF(AND(P14="",O14&lt;&gt;""),F14*$G$4+G14*$G$5+H14*$G$6,IF(AND(O14="",N14&lt;&gt;""),F14*$G$4+G14*$G$5,IF(AND(N14="",M14&lt;&gt;""),F14*$G$4,F14*$G$4+G14*$G$5+H14*$G$6+I14*$G$7+J14*$G$8+K14*$G$9))))))</f>
        <v>92.128632558477989</v>
      </c>
      <c r="E14" s="30" t="str">
        <f>IF(Data!AF10=0,"",IF(D14&lt;$K$7,$J$8,IF(AND(D14&gt;=$K$7,D14&lt;$K$6),$J$7,IF(AND(D14&gt;=$K$6,D14&lt;$K$5),$J$6,IF(D14&gt;=$K$5,$J$5)))))</f>
        <v>Mild Risk</v>
      </c>
      <c r="F14" s="29">
        <f>IF(Data!$AF10=0,"",IF(AND(M14&lt;&gt;"",TRIM(Data!$B$5)="miles"),MAX(100-((M14*1000)/$C14),0),IF(AND(M14&lt;&gt;"",TRIM(Data!$B$5)="km"),MAX(100-((M14*1609.34)/$C14),0))))</f>
        <v>100</v>
      </c>
      <c r="G14" s="29">
        <f>IF(Data!$AF10=0,"",IF(AND(N14&lt;&gt;"",TRIM(Data!$B$5)="miles"),MAX(100-((N14*1000)/$C14),0),IF(AND(N14&lt;&gt;"",TRIM(Data!$B$5)="km"),MAX(100-((N14*1609.34)/$C14),0))))</f>
        <v>100</v>
      </c>
      <c r="H14" s="29">
        <f>IF(Data!$AF10=0,"",IF(AND(O14&lt;&gt;"",TRIM(Data!$B$5)="miles"),MAX(100-((O14*1000)/$C14),0),IF(AND(O14&lt;&gt;"",TRIM(Data!$B$5)="km"),MAX(100-((O14*1609.34)/$C14),0))))</f>
        <v>100</v>
      </c>
      <c r="I14" s="29">
        <f>IF(Data!$AF10=0,"",IF(P14="","",(0.7*U14+0.3*V14)))</f>
        <v>80.321581396194972</v>
      </c>
      <c r="J14" s="29">
        <f>IF(Data!$AF10=0,"",IF(Q13="","",IF(S14=0,100,IF(AND(S14&gt;0,S14&lt;0.3),100-(S14*6),IF(AND(S14&gt;=0.3,S14&lt;0.7),100-(S14*7),IF(AND(S14&gt;=0.7,S14&lt;1),100-(S14*8),IF(AND(S14&gt;=1,S14&lt;1.3),100-(S14*9),IF(AND(S14&gt;=1.3,S14&lt;1.7),100-(S14*10),IF(AND(S14&gt;=1.7,S14&lt;2),100-(S14*11),IF(AND(S14&gt;=2,S14&lt;2.3),100-(S14*12),IF(AND(S14&gt;=2.3,S14&lt;2.7),100-(S14*13),IF(AND(S14&gt;=2.7,S14&lt;3),100-(S14*14),IF(AND(S14&gt;=3,S14&lt;3.3),100-(S14*15),IF(AND(S14&gt;=3.3,S14&lt;3.7),100-(S14*16),IF(AND(S14&gt;=3.7,S14&lt;4),100-(S14*17),IF(AND(S14&gt;=4,S14&lt;4.3),100-(S14*18),IF(AND(S14&gt;=4.3,S14&lt;4.7),100-(S14*19),IF(AND(S14&gt;=4.7,S14&lt;=5),100-(S14*20),0))))))))))))))))))</f>
        <v>100</v>
      </c>
      <c r="K14" s="29">
        <f>IF(Data!$AF10=0,"",IF(AND(R14&lt;&gt;"",TRIM(Data!$B$5)="miles"),MAX(100-((R14*1000)/$C14),0),IF(AND(R14&lt;&gt;"",TRIM(Data!$B$5)="km"),MAX(100-((R14*1609.34)/$C14),0))))</f>
        <v>100</v>
      </c>
      <c r="L14" s="45">
        <f t="shared" ref="L14:L45" si="0">SUM(M14:R14)</f>
        <v>6</v>
      </c>
      <c r="M14" s="46">
        <f>Data!AK10</f>
        <v>0</v>
      </c>
      <c r="N14" s="47">
        <f>Data!AO10</f>
        <v>0</v>
      </c>
      <c r="O14" s="47">
        <f>Data!AS10</f>
        <v>0</v>
      </c>
      <c r="P14" s="47">
        <f>Data!AW10</f>
        <v>6</v>
      </c>
      <c r="Q14" s="47">
        <f>Data!BA10</f>
        <v>0</v>
      </c>
      <c r="R14" s="48">
        <f>Data!BE10</f>
        <v>0</v>
      </c>
      <c r="S14" s="49">
        <f>100*(Data!BB10/$C14)</f>
        <v>0</v>
      </c>
      <c r="T14" s="49">
        <f>100*(Data!$AX10/$C14)</f>
        <v>1.4739235668686195</v>
      </c>
      <c r="U14" s="49">
        <f>IF(Data!$AF10=0,"",IF(Q13="","",IF(T14=0,100,IF(AND(T14&gt;0,T14&lt;0.3),100-(T14*6),IF(AND(T14&gt;=0.3,T14&lt;0.7),100-(T14*7),IF(AND(T14&gt;=0.7,T14&lt;1),100-(T14*8),IF(AND(T14&gt;=1,T14&lt;1.3),100-(T14*9),IF(AND(T14&gt;=1.3,T14&lt;1.7),100-(T14*10),IF(AND(T14&gt;=1.7,T14&lt;2),100-(T14*11),IF(AND(T14&gt;=2,T14&lt;2.3),100-(T14*12),IF(AND(T14&gt;=2.3,T14&lt;2.7),100-(T14*13),IF(AND(T14&gt;=2.7,T14&lt;3),100-(T14*14),IF(AND(T14&gt;=3,T14&lt;3.3),100-(T14*15),IF(AND(T14&gt;=3.3,T14&lt;3.7),100-(T14*16),IF(AND(T14&gt;=3.7,T14&lt;4),100-(T14*17),IF(AND(T14&gt;=4,T14&lt;4.3),100-(T14*18),IF(AND(T14&gt;=4.3,T14&lt;4.7),100-(T14*19),IF(AND(T14&gt;=4.7,T14&lt;=5),100-(T14*20),0))))))))))))))))))</f>
        <v>85.260764331313808</v>
      </c>
      <c r="V14" s="50">
        <f>IF(Data!$AF10=0,"",IF(AND(P14&lt;&gt;"",TRIM(Data!$B$5)="miles"),MAX(100-((P14*1000)/$C14),0),IF(AND(P14&lt;&gt;"",TRIM(Data!$B$5)="km"),MAX(100-((P14*1609.34)/$C14),0))))</f>
        <v>68.796821214251025</v>
      </c>
    </row>
    <row r="15" spans="1:22" x14ac:dyDescent="0.25">
      <c r="A15" s="27" t="str">
        <f>CONCATENATE(Data!F11," ",Data!G11)</f>
        <v xml:space="preserve"> </v>
      </c>
      <c r="B15" s="28" t="str">
        <f>CONCATENATE(Data!D11,Data!J11)</f>
        <v>AJ01, AJ02, AJ03</v>
      </c>
      <c r="C15" s="93">
        <f>Data!AF11</f>
        <v>11.934703826904297</v>
      </c>
      <c r="D15" s="58">
        <f>IF(Data!AF11=0,"-",IF(AND(R15="",Q15&lt;&gt;""),F15*$G$4+G15*$G$5+H15*$G$6+I15*$G$7+J15*$G$8,IF(AND(Q15="",P15&lt;&gt;""),F15*$G$4+G15*$G$5+H15*$G$6+I15*$G$7,IF(AND(P15="",O15&lt;&gt;""),F15*$G$4+G15*$G$5+H15*$G$6,IF(AND(O15="",N15&lt;&gt;""),F15*$G$4+G15*$G$5,IF(AND(N15="",M15&lt;&gt;""),F15*$G$4,F15*$G$4+G15*$G$5+H15*$G$6+I15*$G$7+J15*$G$8+K15*$G$9))))))</f>
        <v>51.621074016552392</v>
      </c>
      <c r="E15" s="30" t="str">
        <f>IF(Data!AF11=0,"",IF(D15&lt;$K$7,$J$8,IF(AND(D15&gt;=$K$7,D15&lt;$K$6),$J$7,IF(AND(D15&gt;=$K$6,D15&lt;$K$5),$J$6,IF(D15&gt;=$K$5,$J$5)))))</f>
        <v>High Risk</v>
      </c>
      <c r="F15" s="29">
        <f>IF(Data!$AF11=0,"",IF(AND(M15&lt;&gt;"",TRIM(Data!$B$5)="miles"),MAX(100-((M15*1000)/$C15),0),IF(AND(M15&lt;&gt;"",TRIM(Data!$B$5)="km"),MAX(100-((M15*1609.34)/$C15),0))))</f>
        <v>100</v>
      </c>
      <c r="G15" s="29">
        <f>IF(Data!$AF11=0,"",IF(AND(N15&lt;&gt;"",TRIM(Data!$B$5)="miles"),MAX(100-((N15*1000)/$C15),0),IF(AND(N15&lt;&gt;"",TRIM(Data!$B$5)="km"),MAX(100-((N15*1609.34)/$C15),0))))</f>
        <v>100</v>
      </c>
      <c r="H15" s="29">
        <f>IF(Data!$AF11=0,"",IF(AND(O15&lt;&gt;"",TRIM(Data!$B$5)="miles"),MAX(100-((O15*1000)/$C15),0),IF(AND(O15&lt;&gt;"",TRIM(Data!$B$5)="km"),MAX(100-((O15*1609.34)/$C15),0))))</f>
        <v>100</v>
      </c>
      <c r="I15" s="29">
        <f>IF(Data!$AF11=0,"",IF(P15="","",(0.7*U15+0.3*V15)))</f>
        <v>0</v>
      </c>
      <c r="J15" s="29">
        <f>IF(Data!$AF11=0,"",IF(Q14="","",IF(S15=0,100,IF(AND(S15&gt;0,S15&lt;0.3),100-(S15*6),IF(AND(S15&gt;=0.3,S15&lt;0.7),100-(S15*7),IF(AND(S15&gt;=0.7,S15&lt;1),100-(S15*8),IF(AND(S15&gt;=1,S15&lt;1.3),100-(S15*9),IF(AND(S15&gt;=1.3,S15&lt;1.7),100-(S15*10),IF(AND(S15&gt;=1.7,S15&lt;2),100-(S15*11),IF(AND(S15&gt;=2,S15&lt;2.3),100-(S15*12),IF(AND(S15&gt;=2.3,S15&lt;2.7),100-(S15*13),IF(AND(S15&gt;=2.7,S15&lt;3),100-(S15*14),IF(AND(S15&gt;=3,S15&lt;3.3),100-(S15*15),IF(AND(S15&gt;=3.3,S15&lt;3.7),100-(S15*16),IF(AND(S15&gt;=3.7,S15&lt;4),100-(S15*17),IF(AND(S15&gt;=4,S15&lt;4.3),100-(S15*18),IF(AND(S15&gt;=4.3,S15&lt;4.7),100-(S15*19),IF(AND(S15&gt;=4.7,S15&lt;=5),100-(S15*20),0))))))))))))))))))</f>
        <v>100</v>
      </c>
      <c r="K15" s="29">
        <f>IF(Data!$AF11=0,"",IF(AND(R15&lt;&gt;"",TRIM(Data!$B$5)="miles"),MAX(100-((R15*1000)/$C15),0),IF(AND(R15&lt;&gt;"",TRIM(Data!$B$5)="km"),MAX(100-((R15*1609.34)/$C15),0))))</f>
        <v>16.21074016552393</v>
      </c>
      <c r="L15" s="45">
        <f t="shared" si="0"/>
        <v>3</v>
      </c>
      <c r="M15" s="46">
        <f>Data!AK11</f>
        <v>0</v>
      </c>
      <c r="N15" s="47">
        <f>Data!AO11</f>
        <v>0</v>
      </c>
      <c r="O15" s="47">
        <f>Data!AS11</f>
        <v>0</v>
      </c>
      <c r="P15" s="47">
        <f>Data!AW11</f>
        <v>2</v>
      </c>
      <c r="Q15" s="47">
        <f>Data!BA11</f>
        <v>0</v>
      </c>
      <c r="R15" s="48">
        <f>Data!BE11</f>
        <v>1</v>
      </c>
      <c r="S15" s="49">
        <f>100*(Data!BB11/$C15)</f>
        <v>0</v>
      </c>
      <c r="T15" s="49">
        <f>100*(Data!$AX11/$C15)</f>
        <v>10.282065867249077</v>
      </c>
      <c r="U15" s="49">
        <f>IF(Data!$AF11=0,"",IF(Q14="","",IF(T15=0,100,IF(AND(T15&gt;0,T15&lt;0.3),100-(T15*6),IF(AND(T15&gt;=0.3,T15&lt;0.7),100-(T15*7),IF(AND(T15&gt;=0.7,T15&lt;1),100-(T15*8),IF(AND(T15&gt;=1,T15&lt;1.3),100-(T15*9),IF(AND(T15&gt;=1.3,T15&lt;1.7),100-(T15*10),IF(AND(T15&gt;=1.7,T15&lt;2),100-(T15*11),IF(AND(T15&gt;=2,T15&lt;2.3),100-(T15*12),IF(AND(T15&gt;=2.3,T15&lt;2.7),100-(T15*13),IF(AND(T15&gt;=2.7,T15&lt;3),100-(T15*14),IF(AND(T15&gt;=3,T15&lt;3.3),100-(T15*15),IF(AND(T15&gt;=3.3,T15&lt;3.7),100-(T15*16),IF(AND(T15&gt;=3.7,T15&lt;4),100-(T15*17),IF(AND(T15&gt;=4,T15&lt;4.3),100-(T15*18),IF(AND(T15&gt;=4.3,T15&lt;4.7),100-(T15*19),IF(AND(T15&gt;=4.7,T15&lt;=5),100-(T15*20),0))))))))))))))))))</f>
        <v>0</v>
      </c>
      <c r="V15" s="50">
        <f>IF(Data!$AF11=0,"",IF(AND(P15&lt;&gt;"",TRIM(Data!$B$5)="miles"),MAX(100-((P15*1000)/$C15),0),IF(AND(P15&lt;&gt;"",TRIM(Data!$B$5)="km"),MAX(100-((P15*1609.34)/$C15),0))))</f>
        <v>0</v>
      </c>
    </row>
    <row r="16" spans="1:22" x14ac:dyDescent="0.25">
      <c r="A16" s="27" t="str">
        <f>CONCATENATE(Data!F12," ",Data!G12)</f>
        <v xml:space="preserve"> </v>
      </c>
      <c r="B16" s="28" t="str">
        <f>CONCATENATE(Data!D12,Data!J12)</f>
        <v>State of West Virginia</v>
      </c>
      <c r="C16" s="93">
        <f>Data!AF12</f>
        <v>10.832950592041016</v>
      </c>
      <c r="D16" s="58">
        <f>IF(Data!AF12=0,"-",IF(AND(R16="",Q16&lt;&gt;""),F16*$G$4+G16*$G$5+H16*$G$6+I16*$G$7+J16*$G$8,IF(AND(Q16="",P16&lt;&gt;""),F16*$G$4+G16*$G$5+H16*$G$6+I16*$G$7,IF(AND(P16="",O16&lt;&gt;""),F16*$G$4+G16*$G$5+H16*$G$6,IF(AND(O16="",N16&lt;&gt;""),F16*$G$4+G16*$G$5,IF(AND(N16="",M16&lt;&gt;""),F16*$G$4,F16*$G$4+G16*$G$5+H16*$G$6+I16*$G$7+J16*$G$8+K16*$G$9))))))</f>
        <v>90.768904634950502</v>
      </c>
      <c r="E16" s="30" t="str">
        <f>IF(Data!AF12=0,"",IF(D16&lt;$K$7,$J$8,IF(AND(D16&gt;=$K$7,D16&lt;$K$6),$J$7,IF(AND(D16&gt;=$K$6,D16&lt;$K$5),$J$6,IF(D16&gt;=$K$5,$J$5)))))</f>
        <v>Mild Risk</v>
      </c>
      <c r="F16" s="29">
        <f>IF(Data!$AF12=0,"",IF(AND(M16&lt;&gt;"",TRIM(Data!$B$5)="miles"),MAX(100-((M16*1000)/$C16),0),IF(AND(M16&lt;&gt;"",TRIM(Data!$B$5)="km"),MAX(100-((M16*1609.34)/$C16),0))))</f>
        <v>100</v>
      </c>
      <c r="G16" s="29">
        <f>IF(Data!$AF12=0,"",IF(AND(N16&lt;&gt;"",TRIM(Data!$B$5)="miles"),MAX(100-((N16*1000)/$C16),0),IF(AND(N16&lt;&gt;"",TRIM(Data!$B$5)="km"),MAX(100-((N16*1609.34)/$C16),0))))</f>
        <v>100</v>
      </c>
      <c r="H16" s="29">
        <f>IF(Data!$AF12=0,"",IF(AND(O16&lt;&gt;"",TRIM(Data!$B$5)="miles"),MAX(100-((O16*1000)/$C16),0),IF(AND(O16&lt;&gt;"",TRIM(Data!$B$5)="km"),MAX(100-((O16*1609.34)/$C16),0))))</f>
        <v>100</v>
      </c>
      <c r="I16" s="29">
        <f>IF(Data!$AF12=0,"",IF(P16="","",(0.7*U16+0.3*V16)))</f>
        <v>100</v>
      </c>
      <c r="J16" s="29">
        <f>IF(Data!$AF12=0,"",IF(Q15="","",IF(S16=0,100,IF(AND(S16&gt;0,S16&lt;0.3),100-(S16*6),IF(AND(S16&gt;=0.3,S16&lt;0.7),100-(S16*7),IF(AND(S16&gt;=0.7,S16&lt;1),100-(S16*8),IF(AND(S16&gt;=1,S16&lt;1.3),100-(S16*9),IF(AND(S16&gt;=1.3,S16&lt;1.7),100-(S16*10),IF(AND(S16&gt;=1.7,S16&lt;2),100-(S16*11),IF(AND(S16&gt;=2,S16&lt;2.3),100-(S16*12),IF(AND(S16&gt;=2.3,S16&lt;2.7),100-(S16*13),IF(AND(S16&gt;=2.7,S16&lt;3),100-(S16*14),IF(AND(S16&gt;=3,S16&lt;3.3),100-(S16*15),IF(AND(S16&gt;=3.3,S16&lt;3.7),100-(S16*16),IF(AND(S16&gt;=3.7,S16&lt;4),100-(S16*17),IF(AND(S16&gt;=4,S16&lt;4.3),100-(S16*18),IF(AND(S16&gt;=4.3,S16&lt;4.7),100-(S16*19),IF(AND(S16&gt;=4.7,S16&lt;=5),100-(S16*20),0))))))))))))))))))</f>
        <v>100</v>
      </c>
      <c r="K16" s="29">
        <f>IF(Data!$AF12=0,"",IF(AND(R16&lt;&gt;"",TRIM(Data!$B$5)="miles"),MAX(100-((R16*1000)/$C16),0),IF(AND(R16&lt;&gt;"",TRIM(Data!$B$5)="km"),MAX(100-((R16*1609.34)/$C16),0))))</f>
        <v>7.6890463495050483</v>
      </c>
      <c r="L16" s="45">
        <f t="shared" si="0"/>
        <v>1</v>
      </c>
      <c r="M16" s="46">
        <f>Data!AK12</f>
        <v>0</v>
      </c>
      <c r="N16" s="47">
        <f>Data!AO12</f>
        <v>0</v>
      </c>
      <c r="O16" s="47">
        <f>Data!AS12</f>
        <v>0</v>
      </c>
      <c r="P16" s="47">
        <f>Data!AW12</f>
        <v>0</v>
      </c>
      <c r="Q16" s="47">
        <f>Data!BA12</f>
        <v>0</v>
      </c>
      <c r="R16" s="48">
        <f>Data!BE12</f>
        <v>1</v>
      </c>
      <c r="S16" s="49">
        <f>100*(Data!BB12/$C16)</f>
        <v>0</v>
      </c>
      <c r="T16" s="49">
        <f>100*(Data!$AX12/$C16)</f>
        <v>0</v>
      </c>
      <c r="U16" s="49">
        <f>IF(Data!$AF12=0,"",IF(Q15="","",IF(T16=0,100,IF(AND(T16&gt;0,T16&lt;0.3),100-(T16*6),IF(AND(T16&gt;=0.3,T16&lt;0.7),100-(T16*7),IF(AND(T16&gt;=0.7,T16&lt;1),100-(T16*8),IF(AND(T16&gt;=1,T16&lt;1.3),100-(T16*9),IF(AND(T16&gt;=1.3,T16&lt;1.7),100-(T16*10),IF(AND(T16&gt;=1.7,T16&lt;2),100-(T16*11),IF(AND(T16&gt;=2,T16&lt;2.3),100-(T16*12),IF(AND(T16&gt;=2.3,T16&lt;2.7),100-(T16*13),IF(AND(T16&gt;=2.7,T16&lt;3),100-(T16*14),IF(AND(T16&gt;=3,T16&lt;3.3),100-(T16*15),IF(AND(T16&gt;=3.3,T16&lt;3.7),100-(T16*16),IF(AND(T16&gt;=3.7,T16&lt;4),100-(T16*17),IF(AND(T16&gt;=4,T16&lt;4.3),100-(T16*18),IF(AND(T16&gt;=4.3,T16&lt;4.7),100-(T16*19),IF(AND(T16&gt;=4.7,T16&lt;=5),100-(T16*20),0))))))))))))))))))</f>
        <v>100</v>
      </c>
      <c r="V16" s="50">
        <f>IF(Data!$AF12=0,"",IF(AND(P16&lt;&gt;"",TRIM(Data!$B$5)="miles"),MAX(100-((P16*1000)/$C16),0),IF(AND(P16&lt;&gt;"",TRIM(Data!$B$5)="km"),MAX(100-((P16*1609.34)/$C16),0))))</f>
        <v>100</v>
      </c>
    </row>
    <row r="17" spans="1:22" x14ac:dyDescent="0.25">
      <c r="A17" s="27" t="str">
        <f>CONCATENATE(Data!F13," ",Data!G13)</f>
        <v xml:space="preserve"> </v>
      </c>
      <c r="B17" s="28" t="str">
        <f>CONCATENATE(Data!D13,Data!J13)</f>
        <v>AD94</v>
      </c>
      <c r="C17" s="93">
        <f>Data!AF13</f>
        <v>630.55914306640625</v>
      </c>
      <c r="D17" s="58">
        <f>IF(Data!AF13=0,"-",IF(AND(R17="",Q17&lt;&gt;""),F17*$G$4+G17*$G$5+H17*$G$6+I17*$G$7+J17*$G$8,IF(AND(Q17="",P17&lt;&gt;""),F17*$G$4+G17*$G$5+H17*$G$6+I17*$G$7,IF(AND(P17="",O17&lt;&gt;""),F17*$G$4+G17*$G$5+H17*$G$6,IF(AND(O17="",N17&lt;&gt;""),F17*$G$4+G17*$G$5,IF(AND(N17="",M17&lt;&gt;""),F17*$G$4,F17*$G$4+G17*$G$5+H17*$G$6+I17*$G$7+J17*$G$8+K17*$G$9))))))</f>
        <v>96.289193405801385</v>
      </c>
      <c r="E17" s="30" t="str">
        <f>IF(Data!AF13=0,"",IF(D17&lt;$K$7,$J$8,IF(AND(D17&gt;=$K$7,D17&lt;$K$6),$J$7,IF(AND(D17&gt;=$K$6,D17&lt;$K$5),$J$6,IF(D17&gt;=$K$5,$J$5)))))</f>
        <v>Low Risk</v>
      </c>
      <c r="F17" s="29">
        <f>IF(Data!$AF13=0,"",IF(AND(M17&lt;&gt;"",TRIM(Data!$B$5)="miles"),MAX(100-((M17*1000)/$C17),0),IF(AND(M17&lt;&gt;"",TRIM(Data!$B$5)="km"),MAX(100-((M17*1609.34)/$C17),0))))</f>
        <v>98.414105939155831</v>
      </c>
      <c r="G17" s="29">
        <f>IF(Data!$AF13=0,"",IF(AND(N17&lt;&gt;"",TRIM(Data!$B$5)="miles"),MAX(100-((N17*1000)/$C17),0),IF(AND(N17&lt;&gt;"",TRIM(Data!$B$5)="km"),MAX(100-((N17*1609.34)/$C17),0))))</f>
        <v>100</v>
      </c>
      <c r="H17" s="29">
        <f>IF(Data!$AF13=0,"",IF(AND(O17&lt;&gt;"",TRIM(Data!$B$5)="miles"),MAX(100-((O17*1000)/$C17),0),IF(AND(O17&lt;&gt;"",TRIM(Data!$B$5)="km"),MAX(100-((O17*1609.34)/$C17),0))))</f>
        <v>98.414105939155831</v>
      </c>
      <c r="I17" s="29">
        <f>IF(Data!$AF13=0,"",IF(P17="","",(0.7*U17+0.3*V17)))</f>
        <v>91.515930544925538</v>
      </c>
      <c r="J17" s="29">
        <f>IF(Data!$AF13=0,"",IF(Q16="","",IF(S17=0,100,IF(AND(S17&gt;0,S17&lt;0.3),100-(S17*6),IF(AND(S17&gt;=0.3,S17&lt;0.7),100-(S17*7),IF(AND(S17&gt;=0.7,S17&lt;1),100-(S17*8),IF(AND(S17&gt;=1,S17&lt;1.3),100-(S17*9),IF(AND(S17&gt;=1.3,S17&lt;1.7),100-(S17*10),IF(AND(S17&gt;=1.7,S17&lt;2),100-(S17*11),IF(AND(S17&gt;=2,S17&lt;2.3),100-(S17*12),IF(AND(S17&gt;=2.3,S17&lt;2.7),100-(S17*13),IF(AND(S17&gt;=2.7,S17&lt;3),100-(S17*14),IF(AND(S17&gt;=3,S17&lt;3.3),100-(S17*15),IF(AND(S17&gt;=3.3,S17&lt;3.7),100-(S17*16),IF(AND(S17&gt;=3.7,S17&lt;4),100-(S17*17),IF(AND(S17&gt;=4,S17&lt;4.3),100-(S17*18),IF(AND(S17&gt;=4.3,S17&lt;4.7),100-(S17*19),IF(AND(S17&gt;=4.7,S17&lt;=5),100-(S17*20),0))))))))))))))))))</f>
        <v>100</v>
      </c>
      <c r="K17" s="29">
        <f>IF(Data!$AF13=0,"",IF(AND(R17&lt;&gt;"",TRIM(Data!$B$5)="miles"),MAX(100-((R17*1000)/$C17),0),IF(AND(R17&lt;&gt;"",TRIM(Data!$B$5)="km"),MAX(100-((R17*1609.34)/$C17),0))))</f>
        <v>100</v>
      </c>
      <c r="L17" s="45">
        <f t="shared" si="0"/>
        <v>10</v>
      </c>
      <c r="M17" s="46">
        <f>Data!AK13</f>
        <v>1</v>
      </c>
      <c r="N17" s="47">
        <f>Data!AO13</f>
        <v>0</v>
      </c>
      <c r="O17" s="47">
        <f>Data!AS13</f>
        <v>1</v>
      </c>
      <c r="P17" s="47">
        <f>Data!AW13</f>
        <v>8</v>
      </c>
      <c r="Q17" s="47">
        <f>Data!BA13</f>
        <v>0</v>
      </c>
      <c r="R17" s="48">
        <f>Data!BE13</f>
        <v>0</v>
      </c>
      <c r="S17" s="49">
        <f>100*(Data!BB13/$C17)</f>
        <v>0</v>
      </c>
      <c r="T17" s="49">
        <f>100*(Data!$AX13/$C17)</f>
        <v>0.83534351947293795</v>
      </c>
      <c r="U17" s="49">
        <f>IF(Data!$AF13=0,"",IF(Q16="","",IF(T17=0,100,IF(AND(T17&gt;0,T17&lt;0.3),100-(T17*6),IF(AND(T17&gt;=0.3,T17&lt;0.7),100-(T17*7),IF(AND(T17&gt;=0.7,T17&lt;1),100-(T17*8),IF(AND(T17&gt;=1,T17&lt;1.3),100-(T17*9),IF(AND(T17&gt;=1.3,T17&lt;1.7),100-(T17*10),IF(AND(T17&gt;=1.7,T17&lt;2),100-(T17*11),IF(AND(T17&gt;=2,T17&lt;2.3),100-(T17*12),IF(AND(T17&gt;=2.3,T17&lt;2.7),100-(T17*13),IF(AND(T17&gt;=2.7,T17&lt;3),100-(T17*14),IF(AND(T17&gt;=3,T17&lt;3.3),100-(T17*15),IF(AND(T17&gt;=3.3,T17&lt;3.7),100-(T17*16),IF(AND(T17&gt;=3.7,T17&lt;4),100-(T17*17),IF(AND(T17&gt;=4,T17&lt;4.3),100-(T17*18),IF(AND(T17&gt;=4.3,T17&lt;4.7),100-(T17*19),IF(AND(T17&gt;=4.7,T17&lt;=5),100-(T17*20),0))))))))))))))))))</f>
        <v>93.3172518442165</v>
      </c>
      <c r="V17" s="50">
        <f>IF(Data!$AF13=0,"",IF(AND(P17&lt;&gt;"",TRIM(Data!$B$5)="miles"),MAX(100-((P17*1000)/$C17),0),IF(AND(P17&lt;&gt;"",TRIM(Data!$B$5)="km"),MAX(100-((P17*1609.34)/$C17),0))))</f>
        <v>87.31284751324668</v>
      </c>
    </row>
    <row r="18" spans="1:22" x14ac:dyDescent="0.25">
      <c r="A18" s="27" t="str">
        <f>CONCATENATE(Data!F14," ",Data!G14)</f>
        <v xml:space="preserve"> </v>
      </c>
      <c r="B18" s="28" t="str">
        <f>CONCATENATE(Data!D14,Data!J14)</f>
        <v>IS14</v>
      </c>
      <c r="C18" s="93">
        <f>Data!AF14</f>
        <v>15.157453536987305</v>
      </c>
      <c r="D18" s="58">
        <f>IF(Data!AF14=0,"-",IF(AND(R18="",Q18&lt;&gt;""),F18*$G$4+G18*$G$5+H18*$G$6+I18*$G$7+J18*$G$8,IF(AND(Q18="",P18&lt;&gt;""),F18*$G$4+G18*$G$5+H18*$G$6+I18*$G$7,IF(AND(P18="",O18&lt;&gt;""),F18*$G$4+G18*$G$5+H18*$G$6,IF(AND(O18="",N18&lt;&gt;""),F18*$G$4+G18*$G$5,IF(AND(N18="",M18&lt;&gt;""),F18*$G$4,F18*$G$4+G18*$G$5+H18*$G$6+I18*$G$7+J18*$G$8+K18*$G$9))))))</f>
        <v>60</v>
      </c>
      <c r="E18" s="30" t="str">
        <f>IF(Data!AF14=0,"",IF(D18&lt;$K$7,$J$8,IF(AND(D18&gt;=$K$7,D18&lt;$K$6),$J$7,IF(AND(D18&gt;=$K$6,D18&lt;$K$5),$J$6,IF(D18&gt;=$K$5,$J$5)))))</f>
        <v>Medium Risk</v>
      </c>
      <c r="F18" s="29">
        <f>IF(Data!$AF14=0,"",IF(AND(M18&lt;&gt;"",TRIM(Data!$B$5)="miles"),MAX(100-((M18*1000)/$C18),0),IF(AND(M18&lt;&gt;"",TRIM(Data!$B$5)="km"),MAX(100-((M18*1609.34)/$C18),0))))</f>
        <v>100</v>
      </c>
      <c r="G18" s="29">
        <f>IF(Data!$AF14=0,"",IF(AND(N18&lt;&gt;"",TRIM(Data!$B$5)="miles"),MAX(100-((N18*1000)/$C18),0),IF(AND(N18&lt;&gt;"",TRIM(Data!$B$5)="km"),MAX(100-((N18*1609.34)/$C18),0))))</f>
        <v>100</v>
      </c>
      <c r="H18" s="29">
        <f>IF(Data!$AF14=0,"",IF(AND(O18&lt;&gt;"",TRIM(Data!$B$5)="miles"),MAX(100-((O18*1000)/$C18),0),IF(AND(O18&lt;&gt;"",TRIM(Data!$B$5)="km"),MAX(100-((O18*1609.34)/$C18),0))))</f>
        <v>100</v>
      </c>
      <c r="I18" s="29">
        <f>IF(Data!$AF14=0,"",IF(P18="","",(0.7*U18+0.3*V18)))</f>
        <v>0</v>
      </c>
      <c r="J18" s="29">
        <f>IF(Data!$AF14=0,"",IF(Q17="","",IF(S18=0,100,IF(AND(S18&gt;0,S18&lt;0.3),100-(S18*6),IF(AND(S18&gt;=0.3,S18&lt;0.7),100-(S18*7),IF(AND(S18&gt;=0.7,S18&lt;1),100-(S18*8),IF(AND(S18&gt;=1,S18&lt;1.3),100-(S18*9),IF(AND(S18&gt;=1.3,S18&lt;1.7),100-(S18*10),IF(AND(S18&gt;=1.7,S18&lt;2),100-(S18*11),IF(AND(S18&gt;=2,S18&lt;2.3),100-(S18*12),IF(AND(S18&gt;=2.3,S18&lt;2.7),100-(S18*13),IF(AND(S18&gt;=2.7,S18&lt;3),100-(S18*14),IF(AND(S18&gt;=3,S18&lt;3.3),100-(S18*15),IF(AND(S18&gt;=3.3,S18&lt;3.7),100-(S18*16),IF(AND(S18&gt;=3.7,S18&lt;4),100-(S18*17),IF(AND(S18&gt;=4,S18&lt;4.3),100-(S18*18),IF(AND(S18&gt;=4.3,S18&lt;4.7),100-(S18*19),IF(AND(S18&gt;=4.7,S18&lt;=5),100-(S18*20),0))))))))))))))))))</f>
        <v>100</v>
      </c>
      <c r="K18" s="29">
        <f>IF(Data!$AF14=0,"",IF(AND(R18&lt;&gt;"",TRIM(Data!$B$5)="miles"),MAX(100-((R18*1000)/$C18),0),IF(AND(R18&lt;&gt;"",TRIM(Data!$B$5)="km"),MAX(100-((R18*1609.34)/$C18),0))))</f>
        <v>100</v>
      </c>
      <c r="L18" s="45">
        <f t="shared" si="0"/>
        <v>3</v>
      </c>
      <c r="M18" s="46">
        <f>Data!AK14</f>
        <v>0</v>
      </c>
      <c r="N18" s="47">
        <f>Data!AO14</f>
        <v>0</v>
      </c>
      <c r="O18" s="47">
        <f>Data!AS14</f>
        <v>0</v>
      </c>
      <c r="P18" s="47">
        <f>Data!AW14</f>
        <v>3</v>
      </c>
      <c r="Q18" s="47">
        <f>Data!BA14</f>
        <v>0</v>
      </c>
      <c r="R18" s="48">
        <f>Data!BE14</f>
        <v>0</v>
      </c>
      <c r="S18" s="49">
        <f>100*(Data!BB14/$C18)</f>
        <v>0</v>
      </c>
      <c r="T18" s="49">
        <f>100*(Data!$AX14/$C18)</f>
        <v>18.142140472646403</v>
      </c>
      <c r="U18" s="49">
        <f>IF(Data!$AF14=0,"",IF(Q17="","",IF(T18=0,100,IF(AND(T18&gt;0,T18&lt;0.3),100-(T18*6),IF(AND(T18&gt;=0.3,T18&lt;0.7),100-(T18*7),IF(AND(T18&gt;=0.7,T18&lt;1),100-(T18*8),IF(AND(T18&gt;=1,T18&lt;1.3),100-(T18*9),IF(AND(T18&gt;=1.3,T18&lt;1.7),100-(T18*10),IF(AND(T18&gt;=1.7,T18&lt;2),100-(T18*11),IF(AND(T18&gt;=2,T18&lt;2.3),100-(T18*12),IF(AND(T18&gt;=2.3,T18&lt;2.7),100-(T18*13),IF(AND(T18&gt;=2.7,T18&lt;3),100-(T18*14),IF(AND(T18&gt;=3,T18&lt;3.3),100-(T18*15),IF(AND(T18&gt;=3.3,T18&lt;3.7),100-(T18*16),IF(AND(T18&gt;=3.7,T18&lt;4),100-(T18*17),IF(AND(T18&gt;=4,T18&lt;4.3),100-(T18*18),IF(AND(T18&gt;=4.3,T18&lt;4.7),100-(T18*19),IF(AND(T18&gt;=4.7,T18&lt;=5),100-(T18*20),0))))))))))))))))))</f>
        <v>0</v>
      </c>
      <c r="V18" s="50">
        <f>IF(Data!$AF14=0,"",IF(AND(P18&lt;&gt;"",TRIM(Data!$B$5)="miles"),MAX(100-((P18*1000)/$C18),0),IF(AND(P18&lt;&gt;"",TRIM(Data!$B$5)="km"),MAX(100-((P18*1609.34)/$C18),0))))</f>
        <v>0</v>
      </c>
    </row>
    <row r="19" spans="1:22" x14ac:dyDescent="0.25">
      <c r="A19" s="27" t="str">
        <f>CONCATENATE(Data!F15," ",Data!G15)</f>
        <v xml:space="preserve"> </v>
      </c>
      <c r="B19" s="28" t="str">
        <f>CONCATENATE(Data!D15,Data!J15)</f>
        <v>PC01, PC02</v>
      </c>
      <c r="C19" s="93">
        <f>Data!AF15</f>
        <v>68.24432373046875</v>
      </c>
      <c r="D19" s="58">
        <f>IF(Data!AF15=0,"-",IF(AND(R19="",Q19&lt;&gt;""),F19*$G$4+G19*$G$5+H19*$G$6+I19*$G$7+J19*$G$8,IF(AND(Q19="",P19&lt;&gt;""),F19*$G$4+G19*$G$5+H19*$G$6+I19*$G$7,IF(AND(P19="",O19&lt;&gt;""),F19*$G$4+G19*$G$5+H19*$G$6,IF(AND(O19="",N19&lt;&gt;""),F19*$G$4+G19*$G$5,IF(AND(N19="",M19&lt;&gt;""),F19*$G$4,F19*$G$4+G19*$G$5+H19*$G$6+I19*$G$7+J19*$G$8+K19*$G$9))))))</f>
        <v>37.069353331276304</v>
      </c>
      <c r="E19" s="30" t="str">
        <f>IF(Data!AF15=0,"",IF(D19&lt;$K$7,$J$8,IF(AND(D19&gt;=$K$7,D19&lt;$K$6),$J$7,IF(AND(D19&gt;=$K$6,D19&lt;$K$5),$J$6,IF(D19&gt;=$K$5,$J$5)))))</f>
        <v>High Risk</v>
      </c>
      <c r="F19" s="29">
        <f>IF(Data!$AF15=0,"",IF(AND(M19&lt;&gt;"",TRIM(Data!$B$5)="miles"),MAX(100-((M19*1000)/$C19),0),IF(AND(M19&lt;&gt;"",TRIM(Data!$B$5)="km"),MAX(100-((M19*1609.34)/$C19),0))))</f>
        <v>70.693533312762995</v>
      </c>
      <c r="G19" s="29">
        <f>IF(Data!$AF15=0,"",IF(AND(N19&lt;&gt;"",TRIM(Data!$B$5)="miles"),MAX(100-((N19*1000)/$C19),0),IF(AND(N19&lt;&gt;"",TRIM(Data!$B$5)="km"),MAX(100-((N19*1609.34)/$C19),0))))</f>
        <v>100</v>
      </c>
      <c r="H19" s="29">
        <f>IF(Data!$AF15=0,"",IF(AND(O19&lt;&gt;"",TRIM(Data!$B$5)="miles"),MAX(100-((O19*1000)/$C19),0),IF(AND(O19&lt;&gt;"",TRIM(Data!$B$5)="km"),MAX(100-((O19*1609.34)/$C19),0))))</f>
        <v>0</v>
      </c>
      <c r="I19" s="29">
        <f>IF(Data!$AF15=0,"",IF(P19="","",(0.7*U19+0.3*V19)))</f>
        <v>0</v>
      </c>
      <c r="J19" s="29">
        <f>IF(Data!$AF15=0,"",IF(Q18="","",IF(S19=0,100,IF(AND(S19&gt;0,S19&lt;0.3),100-(S19*6),IF(AND(S19&gt;=0.3,S19&lt;0.7),100-(S19*7),IF(AND(S19&gt;=0.7,S19&lt;1),100-(S19*8),IF(AND(S19&gt;=1,S19&lt;1.3),100-(S19*9),IF(AND(S19&gt;=1.3,S19&lt;1.7),100-(S19*10),IF(AND(S19&gt;=1.7,S19&lt;2),100-(S19*11),IF(AND(S19&gt;=2,S19&lt;2.3),100-(S19*12),IF(AND(S19&gt;=2.3,S19&lt;2.7),100-(S19*13),IF(AND(S19&gt;=2.7,S19&lt;3),100-(S19*14),IF(AND(S19&gt;=3,S19&lt;3.3),100-(S19*15),IF(AND(S19&gt;=3.3,S19&lt;3.7),100-(S19*16),IF(AND(S19&gt;=3.7,S19&lt;4),100-(S19*17),IF(AND(S19&gt;=4,S19&lt;4.3),100-(S19*18),IF(AND(S19&gt;=4.3,S19&lt;4.7),100-(S19*19),IF(AND(S19&gt;=4.7,S19&lt;=5),100-(S19*20),0))))))))))))))))))</f>
        <v>100</v>
      </c>
      <c r="K19" s="29">
        <f>IF(Data!$AF15=0,"",IF(AND(R19&lt;&gt;"",TRIM(Data!$B$5)="miles"),MAX(100-((R19*1000)/$C19),0),IF(AND(R19&lt;&gt;"",TRIM(Data!$B$5)="km"),MAX(100-((R19*1609.34)/$C19),0))))</f>
        <v>0</v>
      </c>
      <c r="L19" s="45">
        <f t="shared" si="0"/>
        <v>48</v>
      </c>
      <c r="M19" s="46">
        <f>Data!AK15</f>
        <v>2</v>
      </c>
      <c r="N19" s="47">
        <f>Data!AO15</f>
        <v>0</v>
      </c>
      <c r="O19" s="47">
        <f>Data!AS15</f>
        <v>10</v>
      </c>
      <c r="P19" s="47">
        <f>Data!AW15</f>
        <v>9</v>
      </c>
      <c r="Q19" s="47">
        <f>Data!BA15</f>
        <v>0</v>
      </c>
      <c r="R19" s="48">
        <f>Data!BE15</f>
        <v>27</v>
      </c>
      <c r="S19" s="49">
        <f>100*(Data!BB15/$C19)</f>
        <v>0</v>
      </c>
      <c r="T19" s="49">
        <f>100*(Data!$AX15/$C19)</f>
        <v>6.7851060993278871</v>
      </c>
      <c r="U19" s="49">
        <f>IF(Data!$AF15=0,"",IF(Q18="","",IF(T19=0,100,IF(AND(T19&gt;0,T19&lt;0.3),100-(T19*6),IF(AND(T19&gt;=0.3,T19&lt;0.7),100-(T19*7),IF(AND(T19&gt;=0.7,T19&lt;1),100-(T19*8),IF(AND(T19&gt;=1,T19&lt;1.3),100-(T19*9),IF(AND(T19&gt;=1.3,T19&lt;1.7),100-(T19*10),IF(AND(T19&gt;=1.7,T19&lt;2),100-(T19*11),IF(AND(T19&gt;=2,T19&lt;2.3),100-(T19*12),IF(AND(T19&gt;=2.3,T19&lt;2.7),100-(T19*13),IF(AND(T19&gt;=2.7,T19&lt;3),100-(T19*14),IF(AND(T19&gt;=3,T19&lt;3.3),100-(T19*15),IF(AND(T19&gt;=3.3,T19&lt;3.7),100-(T19*16),IF(AND(T19&gt;=3.7,T19&lt;4),100-(T19*17),IF(AND(T19&gt;=4,T19&lt;4.3),100-(T19*18),IF(AND(T19&gt;=4.3,T19&lt;4.7),100-(T19*19),IF(AND(T19&gt;=4.7,T19&lt;=5),100-(T19*20),0))))))))))))))))))</f>
        <v>0</v>
      </c>
      <c r="V19" s="50">
        <f>IF(Data!$AF15=0,"",IF(AND(P19&lt;&gt;"",TRIM(Data!$B$5)="miles"),MAX(100-((P19*1000)/$C19),0),IF(AND(P19&lt;&gt;"",TRIM(Data!$B$5)="km"),MAX(100-((P19*1609.34)/$C19),0))))</f>
        <v>0</v>
      </c>
    </row>
    <row r="20" spans="1:22" x14ac:dyDescent="0.25">
      <c r="A20" s="27" t="str">
        <f>CONCATENATE(Data!F16," ",Data!G16)</f>
        <v xml:space="preserve"> </v>
      </c>
      <c r="B20" s="28" t="str">
        <f>CONCATENATE(Data!D16,Data!J16)</f>
        <v>PG13</v>
      </c>
      <c r="C20" s="93">
        <f>Data!AF16</f>
        <v>4.381309986114502</v>
      </c>
      <c r="D20" s="58">
        <f>IF(Data!AF16=0,"-",IF(AND(R20="",Q20&lt;&gt;""),F20*$G$4+G20*$G$5+H20*$G$6+I20*$G$7+J20*$G$8,IF(AND(Q20="",P20&lt;&gt;""),F20*$G$4+G20*$G$5+H20*$G$6+I20*$G$7,IF(AND(P20="",O20&lt;&gt;""),F20*$G$4+G20*$G$5+H20*$G$6,IF(AND(O20="",N20&lt;&gt;""),F20*$G$4+G20*$G$5,IF(AND(N20="",M20&lt;&gt;""),F20*$G$4,F20*$G$4+G20*$G$5+H20*$G$6+I20*$G$7+J20*$G$8+K20*$G$9))))))</f>
        <v>100</v>
      </c>
      <c r="E20" s="30" t="str">
        <f>IF(Data!AF16=0,"",IF(D20&lt;$K$7,$J$8,IF(AND(D20&gt;=$K$7,D20&lt;$K$6),$J$7,IF(AND(D20&gt;=$K$6,D20&lt;$K$5),$J$6,IF(D20&gt;=$K$5,$J$5)))))</f>
        <v>Low Risk</v>
      </c>
      <c r="F20" s="29">
        <f>IF(Data!$AF16=0,"",IF(AND(M20&lt;&gt;"",TRIM(Data!$B$5)="miles"),MAX(100-((M20*1000)/$C20),0),IF(AND(M20&lt;&gt;"",TRIM(Data!$B$5)="km"),MAX(100-((M20*1609.34)/$C20),0))))</f>
        <v>100</v>
      </c>
      <c r="G20" s="29">
        <f>IF(Data!$AF16=0,"",IF(AND(N20&lt;&gt;"",TRIM(Data!$B$5)="miles"),MAX(100-((N20*1000)/$C20),0),IF(AND(N20&lt;&gt;"",TRIM(Data!$B$5)="km"),MAX(100-((N20*1609.34)/$C20),0))))</f>
        <v>100</v>
      </c>
      <c r="H20" s="29">
        <f>IF(Data!$AF16=0,"",IF(AND(O20&lt;&gt;"",TRIM(Data!$B$5)="miles"),MAX(100-((O20*1000)/$C20),0),IF(AND(O20&lt;&gt;"",TRIM(Data!$B$5)="km"),MAX(100-((O20*1609.34)/$C20),0))))</f>
        <v>100</v>
      </c>
      <c r="I20" s="29">
        <f>IF(Data!$AF16=0,"",IF(P20="","",(0.7*U20+0.3*V20)))</f>
        <v>100</v>
      </c>
      <c r="J20" s="29">
        <f>IF(Data!$AF16=0,"",IF(Q19="","",IF(S20=0,100,IF(AND(S20&gt;0,S20&lt;0.3),100-(S20*6),IF(AND(S20&gt;=0.3,S20&lt;0.7),100-(S20*7),IF(AND(S20&gt;=0.7,S20&lt;1),100-(S20*8),IF(AND(S20&gt;=1,S20&lt;1.3),100-(S20*9),IF(AND(S20&gt;=1.3,S20&lt;1.7),100-(S20*10),IF(AND(S20&gt;=1.7,S20&lt;2),100-(S20*11),IF(AND(S20&gt;=2,S20&lt;2.3),100-(S20*12),IF(AND(S20&gt;=2.3,S20&lt;2.7),100-(S20*13),IF(AND(S20&gt;=2.7,S20&lt;3),100-(S20*14),IF(AND(S20&gt;=3,S20&lt;3.3),100-(S20*15),IF(AND(S20&gt;=3.3,S20&lt;3.7),100-(S20*16),IF(AND(S20&gt;=3.7,S20&lt;4),100-(S20*17),IF(AND(S20&gt;=4,S20&lt;4.3),100-(S20*18),IF(AND(S20&gt;=4.3,S20&lt;4.7),100-(S20*19),IF(AND(S20&gt;=4.7,S20&lt;=5),100-(S20*20),0))))))))))))))))))</f>
        <v>100</v>
      </c>
      <c r="K20" s="29">
        <f>IF(Data!$AF16=0,"",IF(AND(R20&lt;&gt;"",TRIM(Data!$B$5)="miles"),MAX(100-((R20*1000)/$C20),0),IF(AND(R20&lt;&gt;"",TRIM(Data!$B$5)="km"),MAX(100-((R20*1609.34)/$C20),0))))</f>
        <v>100</v>
      </c>
      <c r="L20" s="45">
        <f t="shared" si="0"/>
        <v>0</v>
      </c>
      <c r="M20" s="46">
        <f>Data!AK16</f>
        <v>0</v>
      </c>
      <c r="N20" s="47">
        <f>Data!AO16</f>
        <v>0</v>
      </c>
      <c r="O20" s="47">
        <f>Data!AS16</f>
        <v>0</v>
      </c>
      <c r="P20" s="47">
        <f>Data!AW16</f>
        <v>0</v>
      </c>
      <c r="Q20" s="47">
        <f>Data!BA16</f>
        <v>0</v>
      </c>
      <c r="R20" s="48">
        <f>Data!BE16</f>
        <v>0</v>
      </c>
      <c r="S20" s="49">
        <f>100*(Data!BB16/$C20)</f>
        <v>0</v>
      </c>
      <c r="T20" s="49">
        <f>100*(Data!$AX16/$C20)</f>
        <v>0</v>
      </c>
      <c r="U20" s="49">
        <f>IF(Data!$AF16=0,"",IF(Q19="","",IF(T20=0,100,IF(AND(T20&gt;0,T20&lt;0.3),100-(T20*6),IF(AND(T20&gt;=0.3,T20&lt;0.7),100-(T20*7),IF(AND(T20&gt;=0.7,T20&lt;1),100-(T20*8),IF(AND(T20&gt;=1,T20&lt;1.3),100-(T20*9),IF(AND(T20&gt;=1.3,T20&lt;1.7),100-(T20*10),IF(AND(T20&gt;=1.7,T20&lt;2),100-(T20*11),IF(AND(T20&gt;=2,T20&lt;2.3),100-(T20*12),IF(AND(T20&gt;=2.3,T20&lt;2.7),100-(T20*13),IF(AND(T20&gt;=2.7,T20&lt;3),100-(T20*14),IF(AND(T20&gt;=3,T20&lt;3.3),100-(T20*15),IF(AND(T20&gt;=3.3,T20&lt;3.7),100-(T20*16),IF(AND(T20&gt;=3.7,T20&lt;4),100-(T20*17),IF(AND(T20&gt;=4,T20&lt;4.3),100-(T20*18),IF(AND(T20&gt;=4.3,T20&lt;4.7),100-(T20*19),IF(AND(T20&gt;=4.7,T20&lt;=5),100-(T20*20),0))))))))))))))))))</f>
        <v>100</v>
      </c>
      <c r="V20" s="50">
        <f>IF(Data!$AF16=0,"",IF(AND(P20&lt;&gt;"",TRIM(Data!$B$5)="miles"),MAX(100-((P20*1000)/$C20),0),IF(AND(P20&lt;&gt;"",TRIM(Data!$B$5)="km"),MAX(100-((P20*1609.34)/$C20),0))))</f>
        <v>100</v>
      </c>
    </row>
    <row r="21" spans="1:22" x14ac:dyDescent="0.25">
      <c r="A21" s="27" t="str">
        <f>CONCATENATE(Data!F17," ",Data!G17)</f>
        <v xml:space="preserve"> </v>
      </c>
      <c r="B21" s="28" t="str">
        <f>CONCATENATE(Data!D17,Data!J17)</f>
        <v>PC01</v>
      </c>
      <c r="C21" s="93">
        <f>Data!AF17</f>
        <v>387.95016479492188</v>
      </c>
      <c r="D21" s="58">
        <f>IF(Data!AF17=0,"-",IF(AND(R21="",Q21&lt;&gt;""),F21*$G$4+G21*$G$5+H21*$G$6+I21*$G$7+J21*$G$8,IF(AND(Q21="",P21&lt;&gt;""),F21*$G$4+G21*$G$5+H21*$G$6+I21*$G$7,IF(AND(P21="",O21&lt;&gt;""),F21*$G$4+G21*$G$5+H21*$G$6,IF(AND(O21="",N21&lt;&gt;""),F21*$G$4+G21*$G$5,IF(AND(N21="",M21&lt;&gt;""),F21*$G$4,F21*$G$4+G21*$G$5+H21*$G$6+I21*$G$7+J21*$G$8+K21*$G$9))))))</f>
        <v>94.645996027800052</v>
      </c>
      <c r="E21" s="30" t="str">
        <f>IF(Data!AF17=0,"",IF(D21&lt;$K$7,$J$8,IF(AND(D21&gt;=$K$7,D21&lt;$K$6),$J$7,IF(AND(D21&gt;=$K$6,D21&lt;$K$5),$J$6,IF(D21&gt;=$K$5,$J$5)))))</f>
        <v>Mild Risk</v>
      </c>
      <c r="F21" s="29">
        <f>IF(Data!$AF17=0,"",IF(AND(M21&lt;&gt;"",TRIM(Data!$B$5)="miles"),MAX(100-((M21*1000)/$C21),0),IF(AND(M21&lt;&gt;"",TRIM(Data!$B$5)="km"),MAX(100-((M21*1609.34)/$C21),0))))</f>
        <v>100</v>
      </c>
      <c r="G21" s="29">
        <f>IF(Data!$AF17=0,"",IF(AND(N21&lt;&gt;"",TRIM(Data!$B$5)="miles"),MAX(100-((N21*1000)/$C21),0),IF(AND(N21&lt;&gt;"",TRIM(Data!$B$5)="km"),MAX(100-((N21*1609.34)/$C21),0))))</f>
        <v>100</v>
      </c>
      <c r="H21" s="29">
        <f>IF(Data!$AF17=0,"",IF(AND(O21&lt;&gt;"",TRIM(Data!$B$5)="miles"),MAX(100-((O21*1000)/$C21),0),IF(AND(O21&lt;&gt;"",TRIM(Data!$B$5)="km"),MAX(100-((O21*1609.34)/$C21),0))))</f>
        <v>97.422349335697234</v>
      </c>
      <c r="I21" s="29">
        <f>IF(Data!$AF17=0,"",IF(P21="","",(0.7*U21+0.3*V21)))</f>
        <v>87.259402735575819</v>
      </c>
      <c r="J21" s="29">
        <f>IF(Data!$AF17=0,"",IF(Q20="","",IF(S21=0,100,IF(AND(S21&gt;0,S21&lt;0.3),100-(S21*6),IF(AND(S21&gt;=0.3,S21&lt;0.7),100-(S21*7),IF(AND(S21&gt;=0.7,S21&lt;1),100-(S21*8),IF(AND(S21&gt;=1,S21&lt;1.3),100-(S21*9),IF(AND(S21&gt;=1.3,S21&lt;1.7),100-(S21*10),IF(AND(S21&gt;=1.7,S21&lt;2),100-(S21*11),IF(AND(S21&gt;=2,S21&lt;2.3),100-(S21*12),IF(AND(S21&gt;=2.3,S21&lt;2.7),100-(S21*13),IF(AND(S21&gt;=2.7,S21&lt;3),100-(S21*14),IF(AND(S21&gt;=3,S21&lt;3.3),100-(S21*15),IF(AND(S21&gt;=3.3,S21&lt;3.7),100-(S21*16),IF(AND(S21&gt;=3.7,S21&lt;4),100-(S21*17),IF(AND(S21&gt;=4,S21&lt;4.3),100-(S21*18),IF(AND(S21&gt;=4.3,S21&lt;4.7),100-(S21*19),IF(AND(S21&gt;=4.7,S21&lt;=5),100-(S21*20),0))))))))))))))))))</f>
        <v>100</v>
      </c>
      <c r="K21" s="29">
        <f>IF(Data!$AF17=0,"",IF(AND(R21&lt;&gt;"",TRIM(Data!$B$5)="miles"),MAX(100-((R21*1000)/$C21),0),IF(AND(R21&lt;&gt;"",TRIM(Data!$B$5)="km"),MAX(100-((R21*1609.34)/$C21),0))))</f>
        <v>100</v>
      </c>
      <c r="L21" s="45">
        <f t="shared" si="0"/>
        <v>9</v>
      </c>
      <c r="M21" s="46">
        <f>Data!AK17</f>
        <v>0</v>
      </c>
      <c r="N21" s="47">
        <f>Data!AO17</f>
        <v>0</v>
      </c>
      <c r="O21" s="47">
        <f>Data!AS17</f>
        <v>1</v>
      </c>
      <c r="P21" s="47">
        <f>Data!AW17</f>
        <v>8</v>
      </c>
      <c r="Q21" s="47">
        <f>Data!BA17</f>
        <v>0</v>
      </c>
      <c r="R21" s="48">
        <f>Data!BE17</f>
        <v>0</v>
      </c>
      <c r="S21" s="49">
        <f>100*(Data!BB17/$C21)</f>
        <v>0</v>
      </c>
      <c r="T21" s="49">
        <f>100*(Data!$AX17/$C21)</f>
        <v>1.0403548682694492</v>
      </c>
      <c r="U21" s="49">
        <f>IF(Data!$AF17=0,"",IF(Q20="","",IF(T21=0,100,IF(AND(T21&gt;0,T21&lt;0.3),100-(T21*6),IF(AND(T21&gt;=0.3,T21&lt;0.7),100-(T21*7),IF(AND(T21&gt;=0.7,T21&lt;1),100-(T21*8),IF(AND(T21&gt;=1,T21&lt;1.3),100-(T21*9),IF(AND(T21&gt;=1.3,T21&lt;1.7),100-(T21*10),IF(AND(T21&gt;=1.7,T21&lt;2),100-(T21*11),IF(AND(T21&gt;=2,T21&lt;2.3),100-(T21*12),IF(AND(T21&gt;=2.3,T21&lt;2.7),100-(T21*13),IF(AND(T21&gt;=2.7,T21&lt;3),100-(T21*14),IF(AND(T21&gt;=3,T21&lt;3.3),100-(T21*15),IF(AND(T21&gt;=3.3,T21&lt;3.7),100-(T21*16),IF(AND(T21&gt;=3.7,T21&lt;4),100-(T21*17),IF(AND(T21&gt;=4,T21&lt;4.3),100-(T21*18),IF(AND(T21&gt;=4.3,T21&lt;4.7),100-(T21*19),IF(AND(T21&gt;=4.7,T21&lt;=5),100-(T21*20),0))))))))))))))))))</f>
        <v>90.636806185574954</v>
      </c>
      <c r="V21" s="50">
        <f>IF(Data!$AF17=0,"",IF(AND(P21&lt;&gt;"",TRIM(Data!$B$5)="miles"),MAX(100-((P21*1000)/$C21),0),IF(AND(P21&lt;&gt;"",TRIM(Data!$B$5)="km"),MAX(100-((P21*1609.34)/$C21),0))))</f>
        <v>79.37879468557783</v>
      </c>
    </row>
    <row r="22" spans="1:22" x14ac:dyDescent="0.25">
      <c r="A22" s="27" t="str">
        <f>CONCATENATE(Data!F18," ",Data!G18)</f>
        <v xml:space="preserve"> </v>
      </c>
      <c r="B22" s="28" t="str">
        <f>CONCATENATE(Data!D18,Data!J18)</f>
        <v>TX01</v>
      </c>
      <c r="C22" s="93">
        <f>Data!AF18</f>
        <v>123.30618286132813</v>
      </c>
      <c r="D22" s="58">
        <f>IF(Data!AF18=0,"-",IF(AND(R22="",Q22&lt;&gt;""),F22*$G$4+G22*$G$5+H22*$G$6+I22*$G$7+J22*$G$8,IF(AND(Q22="",P22&lt;&gt;""),F22*$G$4+G22*$G$5+H22*$G$6+I22*$G$7,IF(AND(P22="",O22&lt;&gt;""),F22*$G$4+G22*$G$5+H22*$G$6,IF(AND(O22="",N22&lt;&gt;""),F22*$G$4+G22*$G$5,IF(AND(N22="",M22&lt;&gt;""),F22*$G$4,F22*$G$4+G22*$G$5+H22*$G$6+I22*$G$7+J22*$G$8+K22*$G$9))))))</f>
        <v>60</v>
      </c>
      <c r="E22" s="30" t="str">
        <f>IF(Data!AF18=0,"",IF(D22&lt;$K$7,$J$8,IF(AND(D22&gt;=$K$7,D22&lt;$K$6),$J$7,IF(AND(D22&gt;=$K$6,D22&lt;$K$5),$J$6,IF(D22&gt;=$K$5,$J$5)))))</f>
        <v>Medium Risk</v>
      </c>
      <c r="F22" s="29">
        <f>IF(Data!$AF18=0,"",IF(AND(M22&lt;&gt;"",TRIM(Data!$B$5)="miles"),MAX(100-((M22*1000)/$C22),0),IF(AND(M22&lt;&gt;"",TRIM(Data!$B$5)="km"),MAX(100-((M22*1609.34)/$C22),0))))</f>
        <v>100</v>
      </c>
      <c r="G22" s="29">
        <f>IF(Data!$AF18=0,"",IF(AND(N22&lt;&gt;"",TRIM(Data!$B$5)="miles"),MAX(100-((N22*1000)/$C22),0),IF(AND(N22&lt;&gt;"",TRIM(Data!$B$5)="km"),MAX(100-((N22*1609.34)/$C22),0))))</f>
        <v>100</v>
      </c>
      <c r="H22" s="29">
        <f>IF(Data!$AF18=0,"",IF(AND(O22&lt;&gt;"",TRIM(Data!$B$5)="miles"),MAX(100-((O22*1000)/$C22),0),IF(AND(O22&lt;&gt;"",TRIM(Data!$B$5)="km"),MAX(100-((O22*1609.34)/$C22),0))))</f>
        <v>100</v>
      </c>
      <c r="I22" s="29">
        <f>IF(Data!$AF18=0,"",IF(P22="","",(0.7*U22+0.3*V22)))</f>
        <v>0</v>
      </c>
      <c r="J22" s="29">
        <f>IF(Data!$AF18=0,"",IF(Q21="","",IF(S22=0,100,IF(AND(S22&gt;0,S22&lt;0.3),100-(S22*6),IF(AND(S22&gt;=0.3,S22&lt;0.7),100-(S22*7),IF(AND(S22&gt;=0.7,S22&lt;1),100-(S22*8),IF(AND(S22&gt;=1,S22&lt;1.3),100-(S22*9),IF(AND(S22&gt;=1.3,S22&lt;1.7),100-(S22*10),IF(AND(S22&gt;=1.7,S22&lt;2),100-(S22*11),IF(AND(S22&gt;=2,S22&lt;2.3),100-(S22*12),IF(AND(S22&gt;=2.3,S22&lt;2.7),100-(S22*13),IF(AND(S22&gt;=2.7,S22&lt;3),100-(S22*14),IF(AND(S22&gt;=3,S22&lt;3.3),100-(S22*15),IF(AND(S22&gt;=3.3,S22&lt;3.7),100-(S22*16),IF(AND(S22&gt;=3.7,S22&lt;4),100-(S22*17),IF(AND(S22&gt;=4,S22&lt;4.3),100-(S22*18),IF(AND(S22&gt;=4.3,S22&lt;4.7),100-(S22*19),IF(AND(S22&gt;=4.7,S22&lt;=5),100-(S22*20),0))))))))))))))))))</f>
        <v>100</v>
      </c>
      <c r="K22" s="29">
        <f>IF(Data!$AF18=0,"",IF(AND(R22&lt;&gt;"",TRIM(Data!$B$5)="miles"),MAX(100-((R22*1000)/$C22),0),IF(AND(R22&lt;&gt;"",TRIM(Data!$B$5)="km"),MAX(100-((R22*1609.34)/$C22),0))))</f>
        <v>100</v>
      </c>
      <c r="L22" s="45">
        <f t="shared" si="0"/>
        <v>16</v>
      </c>
      <c r="M22" s="46">
        <f>Data!AK18</f>
        <v>0</v>
      </c>
      <c r="N22" s="47">
        <f>Data!AO18</f>
        <v>0</v>
      </c>
      <c r="O22" s="47">
        <f>Data!AS18</f>
        <v>0</v>
      </c>
      <c r="P22" s="47">
        <f>Data!AW18</f>
        <v>16</v>
      </c>
      <c r="Q22" s="47">
        <f>Data!BA18</f>
        <v>0</v>
      </c>
      <c r="R22" s="48">
        <f>Data!BE18</f>
        <v>0</v>
      </c>
      <c r="S22" s="49">
        <f>100*(Data!BB18/$C22)</f>
        <v>0</v>
      </c>
      <c r="T22" s="49">
        <f>100*(Data!$AX18/$C22)</f>
        <v>10.98346471981046</v>
      </c>
      <c r="U22" s="49">
        <f>IF(Data!$AF18=0,"",IF(Q21="","",IF(T22=0,100,IF(AND(T22&gt;0,T22&lt;0.3),100-(T22*6),IF(AND(T22&gt;=0.3,T22&lt;0.7),100-(T22*7),IF(AND(T22&gt;=0.7,T22&lt;1),100-(T22*8),IF(AND(T22&gt;=1,T22&lt;1.3),100-(T22*9),IF(AND(T22&gt;=1.3,T22&lt;1.7),100-(T22*10),IF(AND(T22&gt;=1.7,T22&lt;2),100-(T22*11),IF(AND(T22&gt;=2,T22&lt;2.3),100-(T22*12),IF(AND(T22&gt;=2.3,T22&lt;2.7),100-(T22*13),IF(AND(T22&gt;=2.7,T22&lt;3),100-(T22*14),IF(AND(T22&gt;=3,T22&lt;3.3),100-(T22*15),IF(AND(T22&gt;=3.3,T22&lt;3.7),100-(T22*16),IF(AND(T22&gt;=3.7,T22&lt;4),100-(T22*17),IF(AND(T22&gt;=4,T22&lt;4.3),100-(T22*18),IF(AND(T22&gt;=4.3,T22&lt;4.7),100-(T22*19),IF(AND(T22&gt;=4.7,T22&lt;=5),100-(T22*20),0))))))))))))))))))</f>
        <v>0</v>
      </c>
      <c r="V22" s="50">
        <f>IF(Data!$AF18=0,"",IF(AND(P22&lt;&gt;"",TRIM(Data!$B$5)="miles"),MAX(100-((P22*1000)/$C22),0),IF(AND(P22&lt;&gt;"",TRIM(Data!$B$5)="km"),MAX(100-((P22*1609.34)/$C22),0))))</f>
        <v>0</v>
      </c>
    </row>
    <row r="23" spans="1:22" x14ac:dyDescent="0.25">
      <c r="A23" s="27" t="str">
        <f>CONCATENATE(Data!F19," ",Data!G19)</f>
        <v xml:space="preserve"> </v>
      </c>
      <c r="B23" s="28" t="str">
        <f>CONCATENATE(Data!D19,Data!J19)</f>
        <v>PC01</v>
      </c>
      <c r="C23" s="93">
        <f>Data!AF19</f>
        <v>468.58908081054688</v>
      </c>
      <c r="D23" s="58">
        <f>IF(Data!AF19=0,"-",IF(AND(R23="",Q23&lt;&gt;""),F23*$G$4+G23*$G$5+H23*$G$6+I23*$G$7+J23*$G$8,IF(AND(Q23="",P23&lt;&gt;""),F23*$G$4+G23*$G$5+H23*$G$6+I23*$G$7,IF(AND(P23="",O23&lt;&gt;""),F23*$G$4+G23*$G$5+H23*$G$6,IF(AND(O23="",N23&lt;&gt;""),F23*$G$4+G23*$G$5,IF(AND(N23="",M23&lt;&gt;""),F23*$G$4,F23*$G$4+G23*$G$5+H23*$G$6+I23*$G$7+J23*$G$8+K23*$G$9))))))</f>
        <v>45.70270300149263</v>
      </c>
      <c r="E23" s="30" t="str">
        <f>IF(Data!AF19=0,"",IF(D23&lt;$K$7,$J$8,IF(AND(D23&gt;=$K$7,D23&lt;$K$6),$J$7,IF(AND(D23&gt;=$K$6,D23&lt;$K$5),$J$6,IF(D23&gt;=$K$5,$J$5)))))</f>
        <v>High Risk</v>
      </c>
      <c r="F23" s="29">
        <f>IF(Data!$AF19=0,"",IF(AND(M23&lt;&gt;"",TRIM(Data!$B$5)="miles"),MAX(100-((M23*1000)/$C23),0),IF(AND(M23&lt;&gt;"",TRIM(Data!$B$5)="km"),MAX(100-((M23*1609.34)/$C23),0))))</f>
        <v>97.865934054053838</v>
      </c>
      <c r="G23" s="29">
        <f>IF(Data!$AF19=0,"",IF(AND(N23&lt;&gt;"",TRIM(Data!$B$5)="miles"),MAX(100-((N23*1000)/$C23),0),IF(AND(N23&lt;&gt;"",TRIM(Data!$B$5)="km"),MAX(100-((N23*1609.34)/$C23),0))))</f>
        <v>100</v>
      </c>
      <c r="H23" s="29">
        <f>IF(Data!$AF19=0,"",IF(AND(O23&lt;&gt;"",TRIM(Data!$B$5)="miles"),MAX(100-((O23*1000)/$C23),0),IF(AND(O23&lt;&gt;"",TRIM(Data!$B$5)="km"),MAX(100-((O23*1609.34)/$C23),0))))</f>
        <v>97.865934054053838</v>
      </c>
      <c r="I23" s="29">
        <f>IF(Data!$AF19=0,"",IF(P23="","",(0.7*U23+0.3*V23)))</f>
        <v>4.3912086486461117</v>
      </c>
      <c r="J23" s="29">
        <f>IF(Data!$AF19=0,"",IF(Q22="","",IF(S23=0,100,IF(AND(S23&gt;0,S23&lt;0.3),100-(S23*6),IF(AND(S23&gt;=0.3,S23&lt;0.7),100-(S23*7),IF(AND(S23&gt;=0.7,S23&lt;1),100-(S23*8),IF(AND(S23&gt;=1,S23&lt;1.3),100-(S23*9),IF(AND(S23&gt;=1.3,S23&lt;1.7),100-(S23*10),IF(AND(S23&gt;=1.7,S23&lt;2),100-(S23*11),IF(AND(S23&gt;=2,S23&lt;2.3),100-(S23*12),IF(AND(S23&gt;=2.3,S23&lt;2.7),100-(S23*13),IF(AND(S23&gt;=2.7,S23&lt;3),100-(S23*14),IF(AND(S23&gt;=3,S23&lt;3.3),100-(S23*15),IF(AND(S23&gt;=3.3,S23&lt;3.7),100-(S23*16),IF(AND(S23&gt;=3.7,S23&lt;4),100-(S23*17),IF(AND(S23&gt;=4,S23&lt;4.3),100-(S23*18),IF(AND(S23&gt;=4.3,S23&lt;4.7),100-(S23*19),IF(AND(S23&gt;=4.7,S23&lt;=5),100-(S23*20),0))))))))))))))))))</f>
        <v>36.803625277740203</v>
      </c>
      <c r="K23" s="29">
        <f>IF(Data!$AF19=0,"",IF(AND(R23&lt;&gt;"",TRIM(Data!$B$5)="miles"),MAX(100-((R23*1000)/$C23),0),IF(AND(R23&lt;&gt;"",TRIM(Data!$B$5)="km"),MAX(100-((R23*1609.34)/$C23),0))))</f>
        <v>70.123076756753804</v>
      </c>
      <c r="L23" s="45">
        <f t="shared" si="0"/>
        <v>76</v>
      </c>
      <c r="M23" s="46">
        <f>Data!AK19</f>
        <v>1</v>
      </c>
      <c r="N23" s="47">
        <f>Data!AO19</f>
        <v>0</v>
      </c>
      <c r="O23" s="47">
        <f>Data!AS19</f>
        <v>1</v>
      </c>
      <c r="P23" s="47">
        <f>Data!AW19</f>
        <v>40</v>
      </c>
      <c r="Q23" s="47">
        <f>Data!BA19</f>
        <v>20</v>
      </c>
      <c r="R23" s="48">
        <f>Data!BE19</f>
        <v>14</v>
      </c>
      <c r="S23" s="49">
        <f>100*(Data!BB19/$C23)</f>
        <v>3.7174338071917528</v>
      </c>
      <c r="T23" s="49">
        <f>100*(Data!$AX19/$C23)</f>
        <v>15.411101089586287</v>
      </c>
      <c r="U23" s="49">
        <f>IF(Data!$AF19=0,"",IF(Q22="","",IF(T23=0,100,IF(AND(T23&gt;0,T23&lt;0.3),100-(T23*6),IF(AND(T23&gt;=0.3,T23&lt;0.7),100-(T23*7),IF(AND(T23&gt;=0.7,T23&lt;1),100-(T23*8),IF(AND(T23&gt;=1,T23&lt;1.3),100-(T23*9),IF(AND(T23&gt;=1.3,T23&lt;1.7),100-(T23*10),IF(AND(T23&gt;=1.7,T23&lt;2),100-(T23*11),IF(AND(T23&gt;=2,T23&lt;2.3),100-(T23*12),IF(AND(T23&gt;=2.3,T23&lt;2.7),100-(T23*13),IF(AND(T23&gt;=2.7,T23&lt;3),100-(T23*14),IF(AND(T23&gt;=3,T23&lt;3.3),100-(T23*15),IF(AND(T23&gt;=3.3,T23&lt;3.7),100-(T23*16),IF(AND(T23&gt;=3.7,T23&lt;4),100-(T23*17),IF(AND(T23&gt;=4,T23&lt;4.3),100-(T23*18),IF(AND(T23&gt;=4.3,T23&lt;4.7),100-(T23*19),IF(AND(T23&gt;=4.7,T23&lt;=5),100-(T23*20),0))))))))))))))))))</f>
        <v>0</v>
      </c>
      <c r="V23" s="50">
        <f>IF(Data!$AF19=0,"",IF(AND(P23&lt;&gt;"",TRIM(Data!$B$5)="miles"),MAX(100-((P23*1000)/$C23),0),IF(AND(P23&lt;&gt;"",TRIM(Data!$B$5)="km"),MAX(100-((P23*1609.34)/$C23),0))))</f>
        <v>14.637362162153707</v>
      </c>
    </row>
    <row r="24" spans="1:22" x14ac:dyDescent="0.25">
      <c r="A24" s="27" t="str">
        <f>CONCATENATE(Data!F20," ",Data!G20)</f>
        <v xml:space="preserve"> </v>
      </c>
      <c r="B24" s="28" t="str">
        <f>CONCATENATE(Data!D20,Data!J20)</f>
        <v>PC01</v>
      </c>
      <c r="C24" s="93">
        <f>Data!AF20</f>
        <v>827.3621826171875</v>
      </c>
      <c r="D24" s="58">
        <f>IF(Data!AF20=0,"-",IF(AND(R24="",Q24&lt;&gt;""),F24*$G$4+G24*$G$5+H24*$G$6+I24*$G$7+J24*$G$8,IF(AND(Q24="",P24&lt;&gt;""),F24*$G$4+G24*$G$5+H24*$G$6+I24*$G$7,IF(AND(P24="",O24&lt;&gt;""),F24*$G$4+G24*$G$5+H24*$G$6,IF(AND(O24="",N24&lt;&gt;""),F24*$G$4+G24*$G$5,IF(AND(N24="",M24&lt;&gt;""),F24*$G$4,F24*$G$4+G24*$G$5+H24*$G$6+I24*$G$7+J24*$G$8+K24*$G$9))))))</f>
        <v>55.828122337335799</v>
      </c>
      <c r="E24" s="30" t="str">
        <f>IF(Data!AF20=0,"",IF(D24&lt;$K$7,$J$8,IF(AND(D24&gt;=$K$7,D24&lt;$K$6),$J$7,IF(AND(D24&gt;=$K$6,D24&lt;$K$5),$J$6,IF(D24&gt;=$K$5,$J$5)))))</f>
        <v>High Risk</v>
      </c>
      <c r="F24" s="29">
        <f>IF(Data!$AF20=0,"",IF(AND(M24&lt;&gt;"",TRIM(Data!$B$5)="miles"),MAX(100-((M24*1000)/$C24),0),IF(AND(M24&lt;&gt;"",TRIM(Data!$B$5)="km"),MAX(100-((M24*1609.34)/$C24),0))))</f>
        <v>78.244110767716307</v>
      </c>
      <c r="G24" s="29">
        <f>IF(Data!$AF20=0,"",IF(AND(N24&lt;&gt;"",TRIM(Data!$B$5)="miles"),MAX(100-((N24*1000)/$C24),0),IF(AND(N24&lt;&gt;"",TRIM(Data!$B$5)="km"),MAX(100-((N24*1609.34)/$C24),0))))</f>
        <v>100</v>
      </c>
      <c r="H24" s="29">
        <f>IF(Data!$AF20=0,"",IF(AND(O24&lt;&gt;"",TRIM(Data!$B$5)="miles"),MAX(100-((O24*1000)/$C24),0),IF(AND(O24&lt;&gt;"",TRIM(Data!$B$5)="km"),MAX(100-((O24*1609.34)/$C24),0))))</f>
        <v>98.791339487095357</v>
      </c>
      <c r="I24" s="29">
        <f>IF(Data!$AF20=0,"",IF(P24="","",(0.7*U24+0.3*V24)))</f>
        <v>1.3547458441598095</v>
      </c>
      <c r="J24" s="29">
        <f>IF(Data!$AF20=0,"",IF(Q23="","",IF(S24=0,100,IF(AND(S24&gt;0,S24&lt;0.3),100-(S24*6),IF(AND(S24&gt;=0.3,S24&lt;0.7),100-(S24*7),IF(AND(S24&gt;=0.7,S24&lt;1),100-(S24*8),IF(AND(S24&gt;=1,S24&lt;1.3),100-(S24*9),IF(AND(S24&gt;=1.3,S24&lt;1.7),100-(S24*10),IF(AND(S24&gt;=1.7,S24&lt;2),100-(S24*11),IF(AND(S24&gt;=2,S24&lt;2.3),100-(S24*12),IF(AND(S24&gt;=2.3,S24&lt;2.7),100-(S24*13),IF(AND(S24&gt;=2.7,S24&lt;3),100-(S24*14),IF(AND(S24&gt;=3,S24&lt;3.3),100-(S24*15),IF(AND(S24&gt;=3.3,S24&lt;3.7),100-(S24*16),IF(AND(S24&gt;=3.7,S24&lt;4),100-(S24*17),IF(AND(S24&gt;=4,S24&lt;4.3),100-(S24*18),IF(AND(S24&gt;=4.3,S24&lt;4.7),100-(S24*19),IF(AND(S24&gt;=4.7,S24&lt;=5),100-(S24*20),0))))))))))))))))))</f>
        <v>100</v>
      </c>
      <c r="K24" s="29">
        <f>IF(Data!$AF20=0,"",IF(AND(R24&lt;&gt;"",TRIM(Data!$B$5)="miles"),MAX(100-((R24*1000)/$C24),0),IF(AND(R24&lt;&gt;"",TRIM(Data!$B$5)="km"),MAX(100-((R24*1609.34)/$C24),0))))</f>
        <v>75.826789741907021</v>
      </c>
      <c r="L24" s="45">
        <f t="shared" si="0"/>
        <v>118</v>
      </c>
      <c r="M24" s="46">
        <f>Data!AK20</f>
        <v>18</v>
      </c>
      <c r="N24" s="47">
        <f>Data!AO20</f>
        <v>0</v>
      </c>
      <c r="O24" s="47">
        <f>Data!AS20</f>
        <v>1</v>
      </c>
      <c r="P24" s="47">
        <f>Data!AW20</f>
        <v>79</v>
      </c>
      <c r="Q24" s="47">
        <f>Data!BA20</f>
        <v>0</v>
      </c>
      <c r="R24" s="48">
        <f>Data!BE20</f>
        <v>20</v>
      </c>
      <c r="S24" s="49">
        <f>100*(Data!BB20/$C24)</f>
        <v>0</v>
      </c>
      <c r="T24" s="49">
        <f>100*(Data!$AX20/$C24)</f>
        <v>5.6422025167345335</v>
      </c>
      <c r="U24" s="49">
        <f>IF(Data!$AF20=0,"",IF(Q23="","",IF(T24=0,100,IF(AND(T24&gt;0,T24&lt;0.3),100-(T24*6),IF(AND(T24&gt;=0.3,T24&lt;0.7),100-(T24*7),IF(AND(T24&gt;=0.7,T24&lt;1),100-(T24*8),IF(AND(T24&gt;=1,T24&lt;1.3),100-(T24*9),IF(AND(T24&gt;=1.3,T24&lt;1.7),100-(T24*10),IF(AND(T24&gt;=1.7,T24&lt;2),100-(T24*11),IF(AND(T24&gt;=2,T24&lt;2.3),100-(T24*12),IF(AND(T24&gt;=2.3,T24&lt;2.7),100-(T24*13),IF(AND(T24&gt;=2.7,T24&lt;3),100-(T24*14),IF(AND(T24&gt;=3,T24&lt;3.3),100-(T24*15),IF(AND(T24&gt;=3.3,T24&lt;3.7),100-(T24*16),IF(AND(T24&gt;=3.7,T24&lt;4),100-(T24*17),IF(AND(T24&gt;=4,T24&lt;4.3),100-(T24*18),IF(AND(T24&gt;=4.3,T24&lt;4.7),100-(T24*19),IF(AND(T24&gt;=4.7,T24&lt;=5),100-(T24*20),0))))))))))))))))))</f>
        <v>0</v>
      </c>
      <c r="V24" s="50">
        <f>IF(Data!$AF20=0,"",IF(AND(P24&lt;&gt;"",TRIM(Data!$B$5)="miles"),MAX(100-((P24*1000)/$C24),0),IF(AND(P24&lt;&gt;"",TRIM(Data!$B$5)="km"),MAX(100-((P24*1609.34)/$C24),0))))</f>
        <v>4.5158194805326985</v>
      </c>
    </row>
    <row r="25" spans="1:22" x14ac:dyDescent="0.25">
      <c r="A25" s="27" t="str">
        <f>CONCATENATE(Data!F21," ",Data!G21)</f>
        <v xml:space="preserve"> </v>
      </c>
      <c r="B25" s="28" t="str">
        <f>CONCATENATE(Data!D21,Data!J21)</f>
        <v>PC01</v>
      </c>
      <c r="C25" s="93">
        <f>Data!AF21</f>
        <v>1592.341796875</v>
      </c>
      <c r="D25" s="58">
        <f>IF(Data!AF21=0,"-",IF(AND(R25="",Q25&lt;&gt;""),F25*$G$4+G25*$G$5+H25*$G$6+I25*$G$7+J25*$G$8,IF(AND(Q25="",P25&lt;&gt;""),F25*$G$4+G25*$G$5+H25*$G$6+I25*$G$7,IF(AND(P25="",O25&lt;&gt;""),F25*$G$4+G25*$G$5+H25*$G$6,IF(AND(O25="",N25&lt;&gt;""),F25*$G$4+G25*$G$5,IF(AND(N25="",M25&lt;&gt;""),F25*$G$4,F25*$G$4+G25*$G$5+H25*$G$6+I25*$G$7+J25*$G$8+K25*$G$9))))))</f>
        <v>90.207811097106017</v>
      </c>
      <c r="E25" s="30" t="str">
        <f>IF(Data!AF21=0,"",IF(D25&lt;$K$7,$J$8,IF(AND(D25&gt;=$K$7,D25&lt;$K$6),$J$7,IF(AND(D25&gt;=$K$6,D25&lt;$K$5),$J$6,IF(D25&gt;=$K$5,$J$5)))))</f>
        <v>Mild Risk</v>
      </c>
      <c r="F25" s="29">
        <f>IF(Data!$AF21=0,"",IF(AND(M25&lt;&gt;"",TRIM(Data!$B$5)="miles"),MAX(100-((M25*1000)/$C25),0),IF(AND(M25&lt;&gt;"",TRIM(Data!$B$5)="km"),MAX(100-((M25*1609.34)/$C25),0))))</f>
        <v>98.115982381491492</v>
      </c>
      <c r="G25" s="29">
        <f>IF(Data!$AF21=0,"",IF(AND(N25&lt;&gt;"",TRIM(Data!$B$5)="miles"),MAX(100-((N25*1000)/$C25),0),IF(AND(N25&lt;&gt;"",TRIM(Data!$B$5)="km"),MAX(100-((N25*1609.34)/$C25),0))))</f>
        <v>98.115982381491492</v>
      </c>
      <c r="H25" s="29">
        <f>IF(Data!$AF21=0,"",IF(AND(O25&lt;&gt;"",TRIM(Data!$B$5)="miles"),MAX(100-((O25*1000)/$C25),0),IF(AND(O25&lt;&gt;"",TRIM(Data!$B$5)="km"),MAX(100-((O25*1609.34)/$C25),0))))</f>
        <v>100</v>
      </c>
      <c r="I25" s="29">
        <f>IF(Data!$AF21=0,"",IF(P25="","",(0.7*U25+0.3*V25)))</f>
        <v>77.874549765900682</v>
      </c>
      <c r="J25" s="29">
        <f>IF(Data!$AF21=0,"",IF(Q24="","",IF(S25=0,100,IF(AND(S25&gt;0,S25&lt;0.3),100-(S25*6),IF(AND(S25&gt;=0.3,S25&lt;0.7),100-(S25*7),IF(AND(S25&gt;=0.7,S25&lt;1),100-(S25*8),IF(AND(S25&gt;=1,S25&lt;1.3),100-(S25*9),IF(AND(S25&gt;=1.3,S25&lt;1.7),100-(S25*10),IF(AND(S25&gt;=1.7,S25&lt;2),100-(S25*11),IF(AND(S25&gt;=2,S25&lt;2.3),100-(S25*12),IF(AND(S25&gt;=2.3,S25&lt;2.7),100-(S25*13),IF(AND(S25&gt;=2.7,S25&lt;3),100-(S25*14),IF(AND(S25&gt;=3,S25&lt;3.3),100-(S25*15),IF(AND(S25&gt;=3.3,S25&lt;3.7),100-(S25*16),IF(AND(S25&gt;=3.7,S25&lt;4),100-(S25*17),IF(AND(S25&gt;=4,S25&lt;4.3),100-(S25*18),IF(AND(S25&gt;=4.3,S25&lt;4.7),100-(S25*19),IF(AND(S25&gt;=4.7,S25&lt;=5),100-(S25*20),0))))))))))))))))))</f>
        <v>100</v>
      </c>
      <c r="K25" s="29">
        <f>IF(Data!$AF21=0,"",IF(AND(R25&lt;&gt;"",TRIM(Data!$B$5)="miles"),MAX(100-((R25*1000)/$C25),0),IF(AND(R25&lt;&gt;"",TRIM(Data!$B$5)="km"),MAX(100-((R25*1609.34)/$C25),0))))</f>
        <v>94.347947144474475</v>
      </c>
      <c r="L25" s="45">
        <f t="shared" si="0"/>
        <v>70</v>
      </c>
      <c r="M25" s="46">
        <f>Data!AK21</f>
        <v>3</v>
      </c>
      <c r="N25" s="47">
        <f>Data!AO21</f>
        <v>3</v>
      </c>
      <c r="O25" s="47">
        <f>Data!AS21</f>
        <v>0</v>
      </c>
      <c r="P25" s="47">
        <f>Data!AW21</f>
        <v>55</v>
      </c>
      <c r="Q25" s="47">
        <f>Data!BA21</f>
        <v>0</v>
      </c>
      <c r="R25" s="48">
        <f>Data!BE21</f>
        <v>9</v>
      </c>
      <c r="S25" s="49">
        <f>100*(Data!BB21/$C25)</f>
        <v>0</v>
      </c>
      <c r="T25" s="49">
        <f>100*(Data!$AX21/$C25)</f>
        <v>1.6804790474717859</v>
      </c>
      <c r="U25" s="49">
        <f>IF(Data!$AF21=0,"",IF(Q24="","",IF(T25=0,100,IF(AND(T25&gt;0,T25&lt;0.3),100-(T25*6),IF(AND(T25&gt;=0.3,T25&lt;0.7),100-(T25*7),IF(AND(T25&gt;=0.7,T25&lt;1),100-(T25*8),IF(AND(T25&gt;=1,T25&lt;1.3),100-(T25*9),IF(AND(T25&gt;=1.3,T25&lt;1.7),100-(T25*10),IF(AND(T25&gt;=1.7,T25&lt;2),100-(T25*11),IF(AND(T25&gt;=2,T25&lt;2.3),100-(T25*12),IF(AND(T25&gt;=2.3,T25&lt;2.7),100-(T25*13),IF(AND(T25&gt;=2.7,T25&lt;3),100-(T25*14),IF(AND(T25&gt;=3,T25&lt;3.3),100-(T25*15),IF(AND(T25&gt;=3.3,T25&lt;3.7),100-(T25*16),IF(AND(T25&gt;=3.7,T25&lt;4),100-(T25*17),IF(AND(T25&gt;=4,T25&lt;4.3),100-(T25*18),IF(AND(T25&gt;=4.3,T25&lt;4.7),100-(T25*19),IF(AND(T25&gt;=4.7,T25&lt;=5),100-(T25*20),0))))))))))))))))))</f>
        <v>83.195209525282138</v>
      </c>
      <c r="V25" s="50">
        <f>IF(Data!$AF21=0,"",IF(AND(P25&lt;&gt;"",TRIM(Data!$B$5)="miles"),MAX(100-((P25*1000)/$C25),0),IF(AND(P25&lt;&gt;"",TRIM(Data!$B$5)="km"),MAX(100-((P25*1609.34)/$C25),0))))</f>
        <v>65.459676994010636</v>
      </c>
    </row>
    <row r="26" spans="1:22" x14ac:dyDescent="0.25">
      <c r="A26" s="27" t="str">
        <f>CONCATENATE(Data!F22," ",Data!G22)</f>
        <v xml:space="preserve"> </v>
      </c>
      <c r="B26" s="28" t="str">
        <f>CONCATENATE(Data!D22,Data!J22)</f>
        <v>PC01</v>
      </c>
      <c r="C26" s="93">
        <f>Data!AF22</f>
        <v>709.29931640625</v>
      </c>
      <c r="D26" s="58">
        <f>IF(Data!AF22=0,"-",IF(AND(R26="",Q26&lt;&gt;""),F26*$G$4+G26*$G$5+H26*$G$6+I26*$G$7+J26*$G$8,IF(AND(Q26="",P26&lt;&gt;""),F26*$G$4+G26*$G$5+H26*$G$6+I26*$G$7,IF(AND(P26="",O26&lt;&gt;""),F26*$G$4+G26*$G$5+H26*$G$6,IF(AND(O26="",N26&lt;&gt;""),F26*$G$4+G26*$G$5,IF(AND(N26="",M26&lt;&gt;""),F26*$G$4,F26*$G$4+G26*$G$5+H26*$G$6+I26*$G$7+J26*$G$8+K26*$G$9))))))</f>
        <v>82.076614285923256</v>
      </c>
      <c r="E26" s="30" t="str">
        <f>IF(Data!AF22=0,"",IF(D26&lt;$K$7,$J$8,IF(AND(D26&gt;=$K$7,D26&lt;$K$6),$J$7,IF(AND(D26&gt;=$K$6,D26&lt;$K$5),$J$6,IF(D26&gt;=$K$5,$J$5)))))</f>
        <v>Mild Risk</v>
      </c>
      <c r="F26" s="29">
        <f>IF(Data!$AF22=0,"",IF(AND(M26&lt;&gt;"",TRIM(Data!$B$5)="miles"),MAX(100-((M26*1000)/$C26),0),IF(AND(M26&lt;&gt;"",TRIM(Data!$B$5)="km"),MAX(100-((M26*1609.34)/$C26),0))))</f>
        <v>100</v>
      </c>
      <c r="G26" s="29">
        <f>IF(Data!$AF22=0,"",IF(AND(N26&lt;&gt;"",TRIM(Data!$B$5)="miles"),MAX(100-((N26*1000)/$C26),0),IF(AND(N26&lt;&gt;"",TRIM(Data!$B$5)="km"),MAX(100-((N26*1609.34)/$C26),0))))</f>
        <v>98.590157953250795</v>
      </c>
      <c r="H26" s="29">
        <f>IF(Data!$AF22=0,"",IF(AND(O26&lt;&gt;"",TRIM(Data!$B$5)="miles"),MAX(100-((O26*1000)/$C26),0),IF(AND(O26&lt;&gt;"",TRIM(Data!$B$5)="km"),MAX(100-((O26*1609.34)/$C26),0))))</f>
        <v>100</v>
      </c>
      <c r="I26" s="29">
        <f>IF(Data!$AF22=0,"",IF(P26="","",(0.7*U26+0.3*V26)))</f>
        <v>55.543996226495459</v>
      </c>
      <c r="J26" s="29">
        <f>IF(Data!$AF22=0,"",IF(Q25="","",IF(S26=0,100,IF(AND(S26&gt;0,S26&lt;0.3),100-(S26*6),IF(AND(S26&gt;=0.3,S26&lt;0.7),100-(S26*7),IF(AND(S26&gt;=0.7,S26&lt;1),100-(S26*8),IF(AND(S26&gt;=1,S26&lt;1.3),100-(S26*9),IF(AND(S26&gt;=1.3,S26&lt;1.7),100-(S26*10),IF(AND(S26&gt;=1.7,S26&lt;2),100-(S26*11),IF(AND(S26&gt;=2,S26&lt;2.3),100-(S26*12),IF(AND(S26&gt;=2.3,S26&lt;2.7),100-(S26*13),IF(AND(S26&gt;=2.7,S26&lt;3),100-(S26*14),IF(AND(S26&gt;=3,S26&lt;3.3),100-(S26*15),IF(AND(S26&gt;=3.3,S26&lt;3.7),100-(S26*16),IF(AND(S26&gt;=3.7,S26&lt;4),100-(S26*17),IF(AND(S26&gt;=4,S26&lt;4.3),100-(S26*18),IF(AND(S26&gt;=4.3,S26&lt;4.7),100-(S26*19),IF(AND(S26&gt;=4.7,S26&lt;=5),100-(S26*20),0))))))))))))))))))</f>
        <v>100</v>
      </c>
      <c r="K26" s="29">
        <f>IF(Data!$AF22=0,"",IF(AND(R26&lt;&gt;"",TRIM(Data!$B$5)="miles"),MAX(100-((R26*1000)/$C26),0),IF(AND(R26&lt;&gt;"",TRIM(Data!$B$5)="km"),MAX(100-((R26*1609.34)/$C26),0))))</f>
        <v>100</v>
      </c>
      <c r="L26" s="45">
        <f t="shared" si="0"/>
        <v>28</v>
      </c>
      <c r="M26" s="46">
        <f>Data!AK22</f>
        <v>0</v>
      </c>
      <c r="N26" s="47">
        <f>Data!AO22</f>
        <v>1</v>
      </c>
      <c r="O26" s="47">
        <f>Data!AS22</f>
        <v>0</v>
      </c>
      <c r="P26" s="47">
        <f>Data!AW22</f>
        <v>27</v>
      </c>
      <c r="Q26" s="47">
        <f>Data!BA22</f>
        <v>0</v>
      </c>
      <c r="R26" s="48">
        <f>Data!BE22</f>
        <v>0</v>
      </c>
      <c r="S26" s="49">
        <f>100*(Data!BB22/$C26)</f>
        <v>0</v>
      </c>
      <c r="T26" s="49">
        <f>100*(Data!$AX22/$C26)</f>
        <v>3.1463126852224734</v>
      </c>
      <c r="U26" s="49">
        <f>IF(Data!$AF22=0,"",IF(Q25="","",IF(T26=0,100,IF(AND(T26&gt;0,T26&lt;0.3),100-(T26*6),IF(AND(T26&gt;=0.3,T26&lt;0.7),100-(T26*7),IF(AND(T26&gt;=0.7,T26&lt;1),100-(T26*8),IF(AND(T26&gt;=1,T26&lt;1.3),100-(T26*9),IF(AND(T26&gt;=1.3,T26&lt;1.7),100-(T26*10),IF(AND(T26&gt;=1.7,T26&lt;2),100-(T26*11),IF(AND(T26&gt;=2,T26&lt;2.3),100-(T26*12),IF(AND(T26&gt;=2.3,T26&lt;2.7),100-(T26*13),IF(AND(T26&gt;=2.7,T26&lt;3),100-(T26*14),IF(AND(T26&gt;=3,T26&lt;3.3),100-(T26*15),IF(AND(T26&gt;=3.3,T26&lt;3.7),100-(T26*16),IF(AND(T26&gt;=3.7,T26&lt;4),100-(T26*17),IF(AND(T26&gt;=4,T26&lt;4.3),100-(T26*18),IF(AND(T26&gt;=4.3,T26&lt;4.7),100-(T26*19),IF(AND(T26&gt;=4.7,T26&lt;=5),100-(T26*20),0))))))))))))))))))</f>
        <v>52.805309721662901</v>
      </c>
      <c r="V26" s="50">
        <f>IF(Data!$AF22=0,"",IF(AND(P26&lt;&gt;"",TRIM(Data!$B$5)="miles"),MAX(100-((P26*1000)/$C26),0),IF(AND(P26&lt;&gt;"",TRIM(Data!$B$5)="km"),MAX(100-((P26*1609.34)/$C26),0))))</f>
        <v>61.934264737771443</v>
      </c>
    </row>
    <row r="27" spans="1:22" x14ac:dyDescent="0.25">
      <c r="A27" s="27" t="str">
        <f>CONCATENATE(Data!F23," ",Data!G23)</f>
        <v xml:space="preserve"> </v>
      </c>
      <c r="B27" s="28" t="str">
        <f>CONCATENATE(Data!D23,Data!J23)</f>
        <v>PC01</v>
      </c>
      <c r="C27" s="93">
        <f>Data!AF23</f>
        <v>188.13882446289063</v>
      </c>
      <c r="D27" s="58">
        <f>IF(Data!AF23=0,"-",IF(AND(R27="",Q27&lt;&gt;""),F27*$G$4+G27*$G$5+H27*$G$6+I27*$G$7+J27*$G$8,IF(AND(Q27="",P27&lt;&gt;""),F27*$G$4+G27*$G$5+H27*$G$6+I27*$G$7,IF(AND(P27="",O27&lt;&gt;""),F27*$G$4+G27*$G$5+H27*$G$6,IF(AND(O27="",N27&lt;&gt;""),F27*$G$4+G27*$G$5,IF(AND(N27="",M27&lt;&gt;""),F27*$G$4,F27*$G$4+G27*$G$5+H27*$G$6+I27*$G$7+J27*$G$8+K27*$G$9))))))</f>
        <v>60.519116103938195</v>
      </c>
      <c r="E27" s="30" t="str">
        <f>IF(Data!AF23=0,"",IF(D27&lt;$K$7,$J$8,IF(AND(D27&gt;=$K$7,D27&lt;$K$6),$J$7,IF(AND(D27&gt;=$K$6,D27&lt;$K$5),$J$6,IF(D27&gt;=$K$5,$J$5)))))</f>
        <v>Medium Risk</v>
      </c>
      <c r="F27" s="29">
        <f>IF(Data!$AF23=0,"",IF(AND(M27&lt;&gt;"",TRIM(Data!$B$5)="miles"),MAX(100-((M27*1000)/$C27),0),IF(AND(M27&lt;&gt;"",TRIM(Data!$B$5)="km"),MAX(100-((M27*1609.34)/$C27),0))))</f>
        <v>94.684775974045465</v>
      </c>
      <c r="G27" s="29">
        <f>IF(Data!$AF23=0,"",IF(AND(N27&lt;&gt;"",TRIM(Data!$B$5)="miles"),MAX(100-((N27*1000)/$C27),0),IF(AND(N27&lt;&gt;"",TRIM(Data!$B$5)="km"),MAX(100-((N27*1609.34)/$C27),0))))</f>
        <v>94.684775974045465</v>
      </c>
      <c r="H27" s="29">
        <f>IF(Data!$AF23=0,"",IF(AND(O27&lt;&gt;"",TRIM(Data!$B$5)="miles"),MAX(100-((O27*1000)/$C27),0),IF(AND(O27&lt;&gt;"",TRIM(Data!$B$5)="km"),MAX(100-((O27*1609.34)/$C27),0))))</f>
        <v>94.684775974045465</v>
      </c>
      <c r="I27" s="29">
        <f>IF(Data!$AF23=0,"",IF(P27="","",(0.7*U27+0.3*V27)))</f>
        <v>9.2706262987772963</v>
      </c>
      <c r="J27" s="29">
        <f>IF(Data!$AF23=0,"",IF(Q26="","",IF(S27=0,100,IF(AND(S27&gt;0,S27&lt;0.3),100-(S27*6),IF(AND(S27&gt;=0.3,S27&lt;0.7),100-(S27*7),IF(AND(S27&gt;=0.7,S27&lt;1),100-(S27*8),IF(AND(S27&gt;=1,S27&lt;1.3),100-(S27*9),IF(AND(S27&gt;=1.3,S27&lt;1.7),100-(S27*10),IF(AND(S27&gt;=1.7,S27&lt;2),100-(S27*11),IF(AND(S27&gt;=2,S27&lt;2.3),100-(S27*12),IF(AND(S27&gt;=2.3,S27&lt;2.7),100-(S27*13),IF(AND(S27&gt;=2.7,S27&lt;3),100-(S27*14),IF(AND(S27&gt;=3,S27&lt;3.3),100-(S27*15),IF(AND(S27&gt;=3.3,S27&lt;3.7),100-(S27*16),IF(AND(S27&gt;=3.7,S27&lt;4),100-(S27*17),IF(AND(S27&gt;=4,S27&lt;4.3),100-(S27*18),IF(AND(S27&gt;=4.3,S27&lt;4.7),100-(S27*19),IF(AND(S27&gt;=4.7,S27&lt;=5),100-(S27*20),0))))))))))))))))))</f>
        <v>100</v>
      </c>
      <c r="K27" s="29">
        <f>IF(Data!$AF23=0,"",IF(AND(R27&lt;&gt;"",TRIM(Data!$B$5)="miles"),MAX(100-((R27*1000)/$C27),0),IF(AND(R27&lt;&gt;"",TRIM(Data!$B$5)="km"),MAX(100-((R27*1609.34)/$C27),0))))</f>
        <v>84.05432792213638</v>
      </c>
      <c r="L27" s="45">
        <f t="shared" si="0"/>
        <v>19</v>
      </c>
      <c r="M27" s="46">
        <f>Data!AK23</f>
        <v>1</v>
      </c>
      <c r="N27" s="47">
        <f>Data!AO23</f>
        <v>1</v>
      </c>
      <c r="O27" s="47">
        <f>Data!AS23</f>
        <v>1</v>
      </c>
      <c r="P27" s="47">
        <f>Data!AW23</f>
        <v>13</v>
      </c>
      <c r="Q27" s="47">
        <f>Data!BA23</f>
        <v>0</v>
      </c>
      <c r="R27" s="48">
        <f>Data!BE23</f>
        <v>3</v>
      </c>
      <c r="S27" s="49">
        <f>100*(Data!BB23/$C27)</f>
        <v>0</v>
      </c>
      <c r="T27" s="49">
        <f>100*(Data!$AX23/$C27)</f>
        <v>6.0931871644022735</v>
      </c>
      <c r="U27" s="49">
        <f>IF(Data!$AF23=0,"",IF(Q26="","",IF(T27=0,100,IF(AND(T27&gt;0,T27&lt;0.3),100-(T27*6),IF(AND(T27&gt;=0.3,T27&lt;0.7),100-(T27*7),IF(AND(T27&gt;=0.7,T27&lt;1),100-(T27*8),IF(AND(T27&gt;=1,T27&lt;1.3),100-(T27*9),IF(AND(T27&gt;=1.3,T27&lt;1.7),100-(T27*10),IF(AND(T27&gt;=1.7,T27&lt;2),100-(T27*11),IF(AND(T27&gt;=2,T27&lt;2.3),100-(T27*12),IF(AND(T27&gt;=2.3,T27&lt;2.7),100-(T27*13),IF(AND(T27&gt;=2.7,T27&lt;3),100-(T27*14),IF(AND(T27&gt;=3,T27&lt;3.3),100-(T27*15),IF(AND(T27&gt;=3.3,T27&lt;3.7),100-(T27*16),IF(AND(T27&gt;=3.7,T27&lt;4),100-(T27*17),IF(AND(T27&gt;=4,T27&lt;4.3),100-(T27*18),IF(AND(T27&gt;=4.3,T27&lt;4.7),100-(T27*19),IF(AND(T27&gt;=4.7,T27&lt;=5),100-(T27*20),0))))))))))))))))))</f>
        <v>0</v>
      </c>
      <c r="V27" s="50">
        <f>IF(Data!$AF23=0,"",IF(AND(P27&lt;&gt;"",TRIM(Data!$B$5)="miles"),MAX(100-((P27*1000)/$C27),0),IF(AND(P27&lt;&gt;"",TRIM(Data!$B$5)="km"),MAX(100-((P27*1609.34)/$C27),0))))</f>
        <v>30.902087662590986</v>
      </c>
    </row>
    <row r="28" spans="1:22" x14ac:dyDescent="0.25">
      <c r="A28" s="27" t="str">
        <f>CONCATENATE(Data!F24," ",Data!G24)</f>
        <v xml:space="preserve"> </v>
      </c>
      <c r="B28" s="28" t="str">
        <f>CONCATENATE(Data!D24,Data!J24)</f>
        <v>PG13</v>
      </c>
      <c r="C28" s="93">
        <f>Data!AF24</f>
        <v>8.0983858108520508</v>
      </c>
      <c r="D28" s="58">
        <f>IF(Data!AF24=0,"-",IF(AND(R28="",Q28&lt;&gt;""),F28*$G$4+G28*$G$5+H28*$G$6+I28*$G$7+J28*$G$8,IF(AND(Q28="",P28&lt;&gt;""),F28*$G$4+G28*$G$5+H28*$G$6+I28*$G$7,IF(AND(P28="",O28&lt;&gt;""),F28*$G$4+G28*$G$5+H28*$G$6,IF(AND(O28="",N28&lt;&gt;""),F28*$G$4+G28*$G$5,IF(AND(N28="",M28&lt;&gt;""),F28*$G$4,F28*$G$4+G28*$G$5+H28*$G$6+I28*$G$7+J28*$G$8+K28*$G$9))))))</f>
        <v>90</v>
      </c>
      <c r="E28" s="30" t="str">
        <f>IF(Data!AF24=0,"",IF(D28&lt;$K$7,$J$8,IF(AND(D28&gt;=$K$7,D28&lt;$K$6),$J$7,IF(AND(D28&gt;=$K$6,D28&lt;$K$5),$J$6,IF(D28&gt;=$K$5,$J$5)))))</f>
        <v>Mild Risk</v>
      </c>
      <c r="F28" s="29">
        <f>IF(Data!$AF24=0,"",IF(AND(M28&lt;&gt;"",TRIM(Data!$B$5)="miles"),MAX(100-((M28*1000)/$C28),0),IF(AND(M28&lt;&gt;"",TRIM(Data!$B$5)="km"),MAX(100-((M28*1609.34)/$C28),0))))</f>
        <v>100</v>
      </c>
      <c r="G28" s="29">
        <f>IF(Data!$AF24=0,"",IF(AND(N28&lt;&gt;"",TRIM(Data!$B$5)="miles"),MAX(100-((N28*1000)/$C28),0),IF(AND(N28&lt;&gt;"",TRIM(Data!$B$5)="km"),MAX(100-((N28*1609.34)/$C28),0))))</f>
        <v>100</v>
      </c>
      <c r="H28" s="29">
        <f>IF(Data!$AF24=0,"",IF(AND(O28&lt;&gt;"",TRIM(Data!$B$5)="miles"),MAX(100-((O28*1000)/$C28),0),IF(AND(O28&lt;&gt;"",TRIM(Data!$B$5)="km"),MAX(100-((O28*1609.34)/$C28),0))))</f>
        <v>0</v>
      </c>
      <c r="I28" s="29">
        <f>IF(Data!$AF24=0,"",IF(P28="","",(0.7*U28+0.3*V28)))</f>
        <v>100</v>
      </c>
      <c r="J28" s="29">
        <f>IF(Data!$AF24=0,"",IF(Q27="","",IF(S28=0,100,IF(AND(S28&gt;0,S28&lt;0.3),100-(S28*6),IF(AND(S28&gt;=0.3,S28&lt;0.7),100-(S28*7),IF(AND(S28&gt;=0.7,S28&lt;1),100-(S28*8),IF(AND(S28&gt;=1,S28&lt;1.3),100-(S28*9),IF(AND(S28&gt;=1.3,S28&lt;1.7),100-(S28*10),IF(AND(S28&gt;=1.7,S28&lt;2),100-(S28*11),IF(AND(S28&gt;=2,S28&lt;2.3),100-(S28*12),IF(AND(S28&gt;=2.3,S28&lt;2.7),100-(S28*13),IF(AND(S28&gt;=2.7,S28&lt;3),100-(S28*14),IF(AND(S28&gt;=3,S28&lt;3.3),100-(S28*15),IF(AND(S28&gt;=3.3,S28&lt;3.7),100-(S28*16),IF(AND(S28&gt;=3.7,S28&lt;4),100-(S28*17),IF(AND(S28&gt;=4,S28&lt;4.3),100-(S28*18),IF(AND(S28&gt;=4.3,S28&lt;4.7),100-(S28*19),IF(AND(S28&gt;=4.7,S28&lt;=5),100-(S28*20),0))))))))))))))))))</f>
        <v>100</v>
      </c>
      <c r="K28" s="29">
        <f>IF(Data!$AF24=0,"",IF(AND(R28&lt;&gt;"",TRIM(Data!$B$5)="miles"),MAX(100-((R28*1000)/$C28),0),IF(AND(R28&lt;&gt;"",TRIM(Data!$B$5)="km"),MAX(100-((R28*1609.34)/$C28),0))))</f>
        <v>100</v>
      </c>
      <c r="L28" s="45">
        <f t="shared" si="0"/>
        <v>1</v>
      </c>
      <c r="M28" s="46">
        <f>Data!AK24</f>
        <v>0</v>
      </c>
      <c r="N28" s="47">
        <f>Data!AO24</f>
        <v>0</v>
      </c>
      <c r="O28" s="47">
        <f>Data!AS24</f>
        <v>1</v>
      </c>
      <c r="P28" s="47">
        <f>Data!AW24</f>
        <v>0</v>
      </c>
      <c r="Q28" s="47">
        <f>Data!BA24</f>
        <v>0</v>
      </c>
      <c r="R28" s="48">
        <f>Data!BE24</f>
        <v>0</v>
      </c>
      <c r="S28" s="49">
        <f>100*(Data!BB24/$C28)</f>
        <v>0</v>
      </c>
      <c r="T28" s="49">
        <f>100*(Data!$AX24/$C28)</f>
        <v>0</v>
      </c>
      <c r="U28" s="49">
        <f>IF(Data!$AF24=0,"",IF(Q27="","",IF(T28=0,100,IF(AND(T28&gt;0,T28&lt;0.3),100-(T28*6),IF(AND(T28&gt;=0.3,T28&lt;0.7),100-(T28*7),IF(AND(T28&gt;=0.7,T28&lt;1),100-(T28*8),IF(AND(T28&gt;=1,T28&lt;1.3),100-(T28*9),IF(AND(T28&gt;=1.3,T28&lt;1.7),100-(T28*10),IF(AND(T28&gt;=1.7,T28&lt;2),100-(T28*11),IF(AND(T28&gt;=2,T28&lt;2.3),100-(T28*12),IF(AND(T28&gt;=2.3,T28&lt;2.7),100-(T28*13),IF(AND(T28&gt;=2.7,T28&lt;3),100-(T28*14),IF(AND(T28&gt;=3,T28&lt;3.3),100-(T28*15),IF(AND(T28&gt;=3.3,T28&lt;3.7),100-(T28*16),IF(AND(T28&gt;=3.7,T28&lt;4),100-(T28*17),IF(AND(T28&gt;=4,T28&lt;4.3),100-(T28*18),IF(AND(T28&gt;=4.3,T28&lt;4.7),100-(T28*19),IF(AND(T28&gt;=4.7,T28&lt;=5),100-(T28*20),0))))))))))))))))))</f>
        <v>100</v>
      </c>
      <c r="V28" s="50">
        <f>IF(Data!$AF24=0,"",IF(AND(P28&lt;&gt;"",TRIM(Data!$B$5)="miles"),MAX(100-((P28*1000)/$C28),0),IF(AND(P28&lt;&gt;"",TRIM(Data!$B$5)="km"),MAX(100-((P28*1609.34)/$C28),0))))</f>
        <v>100</v>
      </c>
    </row>
    <row r="29" spans="1:22" x14ac:dyDescent="0.25">
      <c r="A29" s="27" t="str">
        <f>CONCATENATE(Data!F25," ",Data!G25)</f>
        <v xml:space="preserve"> </v>
      </c>
      <c r="B29" s="28" t="str">
        <f>CONCATENATE(Data!D25,Data!J25)</f>
        <v>State of West Virginia</v>
      </c>
      <c r="C29" s="93">
        <f>Data!AF25</f>
        <v>11.402350425720215</v>
      </c>
      <c r="D29" s="58">
        <f>IF(Data!AF25=0,"-",IF(AND(R29="",Q29&lt;&gt;""),F29*$G$4+G29*$G$5+H29*$G$6+I29*$G$7+J29*$G$8,IF(AND(Q29="",P29&lt;&gt;""),F29*$G$4+G29*$G$5+H29*$G$6+I29*$G$7,IF(AND(P29="",O29&lt;&gt;""),F29*$G$4+G29*$G$5+H29*$G$6,IF(AND(O29="",N29&lt;&gt;""),F29*$G$4+G29*$G$5,IF(AND(N29="",M29&lt;&gt;""),F29*$G$4,F29*$G$4+G29*$G$5+H29*$G$6+I29*$G$7+J29*$G$8+K29*$G$9))))))</f>
        <v>90</v>
      </c>
      <c r="E29" s="30" t="str">
        <f>IF(Data!AF25=0,"",IF(D29&lt;$K$7,$J$8,IF(AND(D29&gt;=$K$7,D29&lt;$K$6),$J$7,IF(AND(D29&gt;=$K$6,D29&lt;$K$5),$J$6,IF(D29&gt;=$K$5,$J$5)))))</f>
        <v>Mild Risk</v>
      </c>
      <c r="F29" s="29">
        <f>IF(Data!$AF25=0,"",IF(AND(M29&lt;&gt;"",TRIM(Data!$B$5)="miles"),MAX(100-((M29*1000)/$C29),0),IF(AND(M29&lt;&gt;"",TRIM(Data!$B$5)="km"),MAX(100-((M29*1609.34)/$C29),0))))</f>
        <v>100</v>
      </c>
      <c r="G29" s="29">
        <f>IF(Data!$AF25=0,"",IF(AND(N29&lt;&gt;"",TRIM(Data!$B$5)="miles"),MAX(100-((N29*1000)/$C29),0),IF(AND(N29&lt;&gt;"",TRIM(Data!$B$5)="km"),MAX(100-((N29*1609.34)/$C29),0))))</f>
        <v>100</v>
      </c>
      <c r="H29" s="29">
        <f>IF(Data!$AF25=0,"",IF(AND(O29&lt;&gt;"",TRIM(Data!$B$5)="miles"),MAX(100-((O29*1000)/$C29),0),IF(AND(O29&lt;&gt;"",TRIM(Data!$B$5)="km"),MAX(100-((O29*1609.34)/$C29),0))))</f>
        <v>100</v>
      </c>
      <c r="I29" s="29">
        <f>IF(Data!$AF25=0,"",IF(P29="","",(0.7*U29+0.3*V29)))</f>
        <v>100</v>
      </c>
      <c r="J29" s="29">
        <f>IF(Data!$AF25=0,"",IF(Q28="","",IF(S29=0,100,IF(AND(S29&gt;0,S29&lt;0.3),100-(S29*6),IF(AND(S29&gt;=0.3,S29&lt;0.7),100-(S29*7),IF(AND(S29&gt;=0.7,S29&lt;1),100-(S29*8),IF(AND(S29&gt;=1,S29&lt;1.3),100-(S29*9),IF(AND(S29&gt;=1.3,S29&lt;1.7),100-(S29*10),IF(AND(S29&gt;=1.7,S29&lt;2),100-(S29*11),IF(AND(S29&gt;=2,S29&lt;2.3),100-(S29*12),IF(AND(S29&gt;=2.3,S29&lt;2.7),100-(S29*13),IF(AND(S29&gt;=2.7,S29&lt;3),100-(S29*14),IF(AND(S29&gt;=3,S29&lt;3.3),100-(S29*15),IF(AND(S29&gt;=3.3,S29&lt;3.7),100-(S29*16),IF(AND(S29&gt;=3.7,S29&lt;4),100-(S29*17),IF(AND(S29&gt;=4,S29&lt;4.3),100-(S29*18),IF(AND(S29&gt;=4.3,S29&lt;4.7),100-(S29*19),IF(AND(S29&gt;=4.7,S29&lt;=5),100-(S29*20),0))))))))))))))))))</f>
        <v>100</v>
      </c>
      <c r="K29" s="29">
        <f>IF(Data!$AF25=0,"",IF(AND(R29&lt;&gt;"",TRIM(Data!$B$5)="miles"),MAX(100-((R29*1000)/$C29),0),IF(AND(R29&lt;&gt;"",TRIM(Data!$B$5)="km"),MAX(100-((R29*1609.34)/$C29),0))))</f>
        <v>0</v>
      </c>
      <c r="L29" s="45">
        <f t="shared" si="0"/>
        <v>2</v>
      </c>
      <c r="M29" s="46">
        <f>Data!AK25</f>
        <v>0</v>
      </c>
      <c r="N29" s="47">
        <f>Data!AO25</f>
        <v>0</v>
      </c>
      <c r="O29" s="47">
        <f>Data!AS25</f>
        <v>0</v>
      </c>
      <c r="P29" s="47">
        <f>Data!AW25</f>
        <v>0</v>
      </c>
      <c r="Q29" s="47">
        <f>Data!BA25</f>
        <v>0</v>
      </c>
      <c r="R29" s="48">
        <f>Data!BE25</f>
        <v>2</v>
      </c>
      <c r="S29" s="49">
        <f>100*(Data!BB25/$C29)</f>
        <v>0</v>
      </c>
      <c r="T29" s="49">
        <f>100*(Data!$AX25/$C29)</f>
        <v>0</v>
      </c>
      <c r="U29" s="49">
        <f>IF(Data!$AF25=0,"",IF(Q28="","",IF(T29=0,100,IF(AND(T29&gt;0,T29&lt;0.3),100-(T29*6),IF(AND(T29&gt;=0.3,T29&lt;0.7),100-(T29*7),IF(AND(T29&gt;=0.7,T29&lt;1),100-(T29*8),IF(AND(T29&gt;=1,T29&lt;1.3),100-(T29*9),IF(AND(T29&gt;=1.3,T29&lt;1.7),100-(T29*10),IF(AND(T29&gt;=1.7,T29&lt;2),100-(T29*11),IF(AND(T29&gt;=2,T29&lt;2.3),100-(T29*12),IF(AND(T29&gt;=2.3,T29&lt;2.7),100-(T29*13),IF(AND(T29&gt;=2.7,T29&lt;3),100-(T29*14),IF(AND(T29&gt;=3,T29&lt;3.3),100-(T29*15),IF(AND(T29&gt;=3.3,T29&lt;3.7),100-(T29*16),IF(AND(T29&gt;=3.7,T29&lt;4),100-(T29*17),IF(AND(T29&gt;=4,T29&lt;4.3),100-(T29*18),IF(AND(T29&gt;=4.3,T29&lt;4.7),100-(T29*19),IF(AND(T29&gt;=4.7,T29&lt;=5),100-(T29*20),0))))))))))))))))))</f>
        <v>100</v>
      </c>
      <c r="V29" s="50">
        <f>IF(Data!$AF25=0,"",IF(AND(P29&lt;&gt;"",TRIM(Data!$B$5)="miles"),MAX(100-((P29*1000)/$C29),0),IF(AND(P29&lt;&gt;"",TRIM(Data!$B$5)="km"),MAX(100-((P29*1609.34)/$C29),0))))</f>
        <v>100</v>
      </c>
    </row>
    <row r="30" spans="1:22" x14ac:dyDescent="0.25">
      <c r="A30" s="27" t="str">
        <f>CONCATENATE(Data!F26," ",Data!G26)</f>
        <v xml:space="preserve"> </v>
      </c>
      <c r="B30" s="28" t="str">
        <f>CONCATENATE(Data!D26,Data!J26)</f>
        <v>LC01</v>
      </c>
      <c r="C30" s="93">
        <f>Data!AF26</f>
        <v>351.25216674804688</v>
      </c>
      <c r="D30" s="58">
        <f>IF(Data!AF26=0,"-",IF(AND(R30="",Q30&lt;&gt;""),F30*$G$4+G30*$G$5+H30*$G$6+I30*$G$7+J30*$G$8,IF(AND(Q30="",P30&lt;&gt;""),F30*$G$4+G30*$G$5+H30*$G$6+I30*$G$7,IF(AND(P30="",O30&lt;&gt;""),F30*$G$4+G30*$G$5+H30*$G$6,IF(AND(O30="",N30&lt;&gt;""),F30*$G$4+G30*$G$5,IF(AND(N30="",M30&lt;&gt;""),F30*$G$4,F30*$G$4+G30*$G$5+H30*$G$6+I30*$G$7+J30*$G$8+K30*$G$9))))))</f>
        <v>59.430608494599099</v>
      </c>
      <c r="E30" s="30" t="str">
        <f>IF(Data!AF26=0,"",IF(D30&lt;$K$7,$J$8,IF(AND(D30&gt;=$K$7,D30&lt;$K$6),$J$7,IF(AND(D30&gt;=$K$6,D30&lt;$K$5),$J$6,IF(D30&gt;=$K$5,$J$5)))))</f>
        <v>High Risk</v>
      </c>
      <c r="F30" s="29">
        <f>IF(Data!$AF26=0,"",IF(AND(M30&lt;&gt;"",TRIM(Data!$B$5)="miles"),MAX(100-((M30*1000)/$C30),0),IF(AND(M30&lt;&gt;"",TRIM(Data!$B$5)="km"),MAX(100-((M30*1609.34)/$C30),0))))</f>
        <v>100</v>
      </c>
      <c r="G30" s="29">
        <f>IF(Data!$AF26=0,"",IF(AND(N30&lt;&gt;"",TRIM(Data!$B$5)="miles"),MAX(100-((N30*1000)/$C30),0),IF(AND(N30&lt;&gt;"",TRIM(Data!$B$5)="km"),MAX(100-((N30*1609.34)/$C30),0))))</f>
        <v>100</v>
      </c>
      <c r="H30" s="29">
        <f>IF(Data!$AF26=0,"",IF(AND(O30&lt;&gt;"",TRIM(Data!$B$5)="miles"),MAX(100-((O30*1000)/$C30),0),IF(AND(O30&lt;&gt;"",TRIM(Data!$B$5)="km"),MAX(100-((O30*1609.34)/$C30),0))))</f>
        <v>100</v>
      </c>
      <c r="I30" s="29">
        <f>IF(Data!$AF26=0,"",IF(P30="","",(0.7*U30+0.3*V30)))</f>
        <v>0</v>
      </c>
      <c r="J30" s="29">
        <f>IF(Data!$AF26=0,"",IF(Q29="","",IF(S30=0,100,IF(AND(S30&gt;0,S30&lt;0.3),100-(S30*6),IF(AND(S30&gt;=0.3,S30&lt;0.7),100-(S30*7),IF(AND(S30&gt;=0.7,S30&lt;1),100-(S30*8),IF(AND(S30&gt;=1,S30&lt;1.3),100-(S30*9),IF(AND(S30&gt;=1.3,S30&lt;1.7),100-(S30*10),IF(AND(S30&gt;=1.7,S30&lt;2),100-(S30*11),IF(AND(S30&gt;=2,S30&lt;2.3),100-(S30*12),IF(AND(S30&gt;=2.3,S30&lt;2.7),100-(S30*13),IF(AND(S30&gt;=2.7,S30&lt;3),100-(S30*14),IF(AND(S30&gt;=3,S30&lt;3.3),100-(S30*15),IF(AND(S30&gt;=3.3,S30&lt;3.7),100-(S30*16),IF(AND(S30&gt;=3.7,S30&lt;4),100-(S30*17),IF(AND(S30&gt;=4,S30&lt;4.3),100-(S30*18),IF(AND(S30&gt;=4.3,S30&lt;4.7),100-(S30*19),IF(AND(S30&gt;=4.7,S30&lt;=5),100-(S30*20),0))))))))))))))))))</f>
        <v>100</v>
      </c>
      <c r="K30" s="29">
        <f>IF(Data!$AF26=0,"",IF(AND(R30&lt;&gt;"",TRIM(Data!$B$5)="miles"),MAX(100-((R30*1000)/$C30),0),IF(AND(R30&lt;&gt;"",TRIM(Data!$B$5)="km"),MAX(100-((R30*1609.34)/$C30),0))))</f>
        <v>94.30608494599096</v>
      </c>
      <c r="L30" s="45">
        <f t="shared" si="0"/>
        <v>46</v>
      </c>
      <c r="M30" s="46">
        <f>Data!AK26</f>
        <v>0</v>
      </c>
      <c r="N30" s="47">
        <f>Data!AO26</f>
        <v>0</v>
      </c>
      <c r="O30" s="47">
        <f>Data!AS26</f>
        <v>0</v>
      </c>
      <c r="P30" s="47">
        <f>Data!AW26</f>
        <v>44</v>
      </c>
      <c r="Q30" s="47">
        <f>Data!BA26</f>
        <v>0</v>
      </c>
      <c r="R30" s="48">
        <f>Data!BE26</f>
        <v>2</v>
      </c>
      <c r="S30" s="49">
        <f>100*(Data!BB26/$C30)</f>
        <v>0</v>
      </c>
      <c r="T30" s="49">
        <f>100*(Data!$AX26/$C30)</f>
        <v>12.132768283044294</v>
      </c>
      <c r="U30" s="49">
        <f>IF(Data!$AF26=0,"",IF(Q29="","",IF(T30=0,100,IF(AND(T30&gt;0,T30&lt;0.3),100-(T30*6),IF(AND(T30&gt;=0.3,T30&lt;0.7),100-(T30*7),IF(AND(T30&gt;=0.7,T30&lt;1),100-(T30*8),IF(AND(T30&gt;=1,T30&lt;1.3),100-(T30*9),IF(AND(T30&gt;=1.3,T30&lt;1.7),100-(T30*10),IF(AND(T30&gt;=1.7,T30&lt;2),100-(T30*11),IF(AND(T30&gt;=2,T30&lt;2.3),100-(T30*12),IF(AND(T30&gt;=2.3,T30&lt;2.7),100-(T30*13),IF(AND(T30&gt;=2.7,T30&lt;3),100-(T30*14),IF(AND(T30&gt;=3,T30&lt;3.3),100-(T30*15),IF(AND(T30&gt;=3.3,T30&lt;3.7),100-(T30*16),IF(AND(T30&gt;=3.7,T30&lt;4),100-(T30*17),IF(AND(T30&gt;=4,T30&lt;4.3),100-(T30*18),IF(AND(T30&gt;=4.3,T30&lt;4.7),100-(T30*19),IF(AND(T30&gt;=4.7,T30&lt;=5),100-(T30*20),0))))))))))))))))))</f>
        <v>0</v>
      </c>
      <c r="V30" s="50">
        <f>IF(Data!$AF26=0,"",IF(AND(P30&lt;&gt;"",TRIM(Data!$B$5)="miles"),MAX(100-((P30*1000)/$C30),0),IF(AND(P30&lt;&gt;"",TRIM(Data!$B$5)="km"),MAX(100-((P30*1609.34)/$C30),0))))</f>
        <v>0</v>
      </c>
    </row>
    <row r="31" spans="1:22" x14ac:dyDescent="0.25">
      <c r="A31" s="27" t="str">
        <f>CONCATENATE(Data!F27," ",Data!G27)</f>
        <v xml:space="preserve"> </v>
      </c>
      <c r="B31" s="28" t="str">
        <f>CONCATENATE(Data!D27,Data!J27)</f>
        <v>AJ01, AJ02, AJ03</v>
      </c>
      <c r="C31" s="93">
        <f>Data!AF27</f>
        <v>1652.0595703125</v>
      </c>
      <c r="D31" s="58">
        <f>IF(Data!AF27=0,"-",IF(AND(R31="",Q31&lt;&gt;""),F31*$G$4+G31*$G$5+H31*$G$6+I31*$G$7+J31*$G$8,IF(AND(Q31="",P31&lt;&gt;""),F31*$G$4+G31*$G$5+H31*$G$6+I31*$G$7,IF(AND(P31="",O31&lt;&gt;""),F31*$G$4+G31*$G$5+H31*$G$6,IF(AND(O31="",N31&lt;&gt;""),F31*$G$4+G31*$G$5,IF(AND(N31="",M31&lt;&gt;""),F31*$G$4,F31*$G$4+G31*$G$5+H31*$G$6+I31*$G$7+J31*$G$8+K31*$G$9))))))</f>
        <v>58.244615356423587</v>
      </c>
      <c r="E31" s="30" t="str">
        <f>IF(Data!AF27=0,"",IF(D31&lt;$K$7,$J$8,IF(AND(D31&gt;=$K$7,D31&lt;$K$6),$J$7,IF(AND(D31&gt;=$K$6,D31&lt;$K$5),$J$6,IF(D31&gt;=$K$5,$J$5)))))</f>
        <v>High Risk</v>
      </c>
      <c r="F31" s="29">
        <f>IF(Data!$AF27=0,"",IF(AND(M31&lt;&gt;"",TRIM(Data!$B$5)="miles"),MAX(100-((M31*1000)/$C31),0),IF(AND(M31&lt;&gt;"",TRIM(Data!$B$5)="km"),MAX(100-((M31*1609.34)/$C31),0))))</f>
        <v>99.394694950490887</v>
      </c>
      <c r="G31" s="29">
        <f>IF(Data!$AF27=0,"",IF(AND(N31&lt;&gt;"",TRIM(Data!$B$5)="miles"),MAX(100-((N31*1000)/$C31),0),IF(AND(N31&lt;&gt;"",TRIM(Data!$B$5)="km"),MAX(100-((N31*1609.34)/$C31),0))))</f>
        <v>98.789389900981789</v>
      </c>
      <c r="H31" s="29">
        <f>IF(Data!$AF27=0,"",IF(AND(O31&lt;&gt;"",TRIM(Data!$B$5)="miles"),MAX(100-((O31*1000)/$C31),0),IF(AND(O31&lt;&gt;"",TRIM(Data!$B$5)="km"),MAX(100-((O31*1609.34)/$C31),0))))</f>
        <v>98.184084851472676</v>
      </c>
      <c r="I31" s="29">
        <f>IF(Data!$AF27=0,"",IF(P31="","",(0.7*U31+0.3*V31)))</f>
        <v>0</v>
      </c>
      <c r="J31" s="29">
        <f>IF(Data!$AF27=0,"",IF(Q30="","",IF(S31=0,100,IF(AND(S31&gt;0,S31&lt;0.3),100-(S31*6),IF(AND(S31&gt;=0.3,S31&lt;0.7),100-(S31*7),IF(AND(S31&gt;=0.7,S31&lt;1),100-(S31*8),IF(AND(S31&gt;=1,S31&lt;1.3),100-(S31*9),IF(AND(S31&gt;=1.3,S31&lt;1.7),100-(S31*10),IF(AND(S31&gt;=1.7,S31&lt;2),100-(S31*11),IF(AND(S31&gt;=2,S31&lt;2.3),100-(S31*12),IF(AND(S31&gt;=2.3,S31&lt;2.7),100-(S31*13),IF(AND(S31&gt;=2.7,S31&lt;3),100-(S31*14),IF(AND(S31&gt;=3,S31&lt;3.3),100-(S31*15),IF(AND(S31&gt;=3.3,S31&lt;3.7),100-(S31*16),IF(AND(S31&gt;=3.7,S31&lt;4),100-(S31*17),IF(AND(S31&gt;=4,S31&lt;4.3),100-(S31*18),IF(AND(S31&gt;=4.3,S31&lt;4.7),100-(S31*19),IF(AND(S31&gt;=4.7,S31&lt;=5),100-(S31*20),0))))))))))))))))))</f>
        <v>100</v>
      </c>
      <c r="K31" s="29">
        <f>IF(Data!$AF27=0,"",IF(AND(R31&lt;&gt;"",TRIM(Data!$B$5)="miles"),MAX(100-((R31*1000)/$C31),0),IF(AND(R31&lt;&gt;"",TRIM(Data!$B$5)="km"),MAX(100-((R31*1609.34)/$C31),0))))</f>
        <v>86.077983861290562</v>
      </c>
      <c r="L31" s="45">
        <f t="shared" si="0"/>
        <v>321</v>
      </c>
      <c r="M31" s="46">
        <f>Data!AK27</f>
        <v>1</v>
      </c>
      <c r="N31" s="47">
        <f>Data!AO27</f>
        <v>2</v>
      </c>
      <c r="O31" s="47">
        <f>Data!AS27</f>
        <v>3</v>
      </c>
      <c r="P31" s="47">
        <f>Data!AW27</f>
        <v>292</v>
      </c>
      <c r="Q31" s="47">
        <f>Data!BA27</f>
        <v>0</v>
      </c>
      <c r="R31" s="48">
        <f>Data!BE27</f>
        <v>23</v>
      </c>
      <c r="S31" s="49">
        <f>100*(Data!BB27/$C31)</f>
        <v>0</v>
      </c>
      <c r="T31" s="49">
        <f>100*(Data!$AX27/$C31)</f>
        <v>19.626157261680348</v>
      </c>
      <c r="U31" s="49">
        <f>IF(Data!$AF27=0,"",IF(Q30="","",IF(T31=0,100,IF(AND(T31&gt;0,T31&lt;0.3),100-(T31*6),IF(AND(T31&gt;=0.3,T31&lt;0.7),100-(T31*7),IF(AND(T31&gt;=0.7,T31&lt;1),100-(T31*8),IF(AND(T31&gt;=1,T31&lt;1.3),100-(T31*9),IF(AND(T31&gt;=1.3,T31&lt;1.7),100-(T31*10),IF(AND(T31&gt;=1.7,T31&lt;2),100-(T31*11),IF(AND(T31&gt;=2,T31&lt;2.3),100-(T31*12),IF(AND(T31&gt;=2.3,T31&lt;2.7),100-(T31*13),IF(AND(T31&gt;=2.7,T31&lt;3),100-(T31*14),IF(AND(T31&gt;=3,T31&lt;3.3),100-(T31*15),IF(AND(T31&gt;=3.3,T31&lt;3.7),100-(T31*16),IF(AND(T31&gt;=3.7,T31&lt;4),100-(T31*17),IF(AND(T31&gt;=4,T31&lt;4.3),100-(T31*18),IF(AND(T31&gt;=4.3,T31&lt;4.7),100-(T31*19),IF(AND(T31&gt;=4.7,T31&lt;=5),100-(T31*20),0))))))))))))))))))</f>
        <v>0</v>
      </c>
      <c r="V31" s="50">
        <f>IF(Data!$AF27=0,"",IF(AND(P31&lt;&gt;"",TRIM(Data!$B$5)="miles"),MAX(100-((P31*1000)/$C31),0),IF(AND(P31&lt;&gt;"",TRIM(Data!$B$5)="km"),MAX(100-((P31*1609.34)/$C31),0))))</f>
        <v>0</v>
      </c>
    </row>
    <row r="32" spans="1:22" x14ac:dyDescent="0.25">
      <c r="A32" s="27" t="str">
        <f>CONCATENATE(Data!F28," ",Data!G28)</f>
        <v xml:space="preserve"> </v>
      </c>
      <c r="B32" s="28" t="str">
        <f>CONCATENATE(Data!D28,Data!J28)</f>
        <v>AJ01, AJ02, AJ03</v>
      </c>
      <c r="C32" s="93">
        <f>Data!AF28</f>
        <v>319.388671875</v>
      </c>
      <c r="D32" s="58">
        <f>IF(Data!AF28=0,"-",IF(AND(R32="",Q32&lt;&gt;""),F32*$G$4+G32*$G$5+H32*$G$6+I32*$G$7+J32*$G$8,IF(AND(Q32="",P32&lt;&gt;""),F32*$G$4+G32*$G$5+H32*$G$6+I32*$G$7,IF(AND(P32="",O32&lt;&gt;""),F32*$G$4+G32*$G$5+H32*$G$6,IF(AND(O32="",N32&lt;&gt;""),F32*$G$4+G32*$G$5,IF(AND(N32="",M32&lt;&gt;""),F32*$G$4,F32*$G$4+G32*$G$5+H32*$G$6+I32*$G$7+J32*$G$8+K32*$G$9))))))</f>
        <v>56.928565074498401</v>
      </c>
      <c r="E32" s="30" t="str">
        <f>IF(Data!AF28=0,"",IF(D32&lt;$K$7,$J$8,IF(AND(D32&gt;=$K$7,D32&lt;$K$6),$J$7,IF(AND(D32&gt;=$K$6,D32&lt;$K$5),$J$6,IF(D32&gt;=$K$5,$J$5)))))</f>
        <v>High Risk</v>
      </c>
      <c r="F32" s="29">
        <f>IF(Data!$AF28=0,"",IF(AND(M32&lt;&gt;"",TRIM(Data!$B$5)="miles"),MAX(100-((M32*1000)/$C32),0),IF(AND(M32&lt;&gt;"",TRIM(Data!$B$5)="km"),MAX(100-((M32*1609.34)/$C32),0))))</f>
        <v>96.869018571856628</v>
      </c>
      <c r="G32" s="29">
        <f>IF(Data!$AF28=0,"",IF(AND(N32&lt;&gt;"",TRIM(Data!$B$5)="miles"),MAX(100-((N32*1000)/$C32),0),IF(AND(N32&lt;&gt;"",TRIM(Data!$B$5)="km"),MAX(100-((N32*1609.34)/$C32),0))))</f>
        <v>100</v>
      </c>
      <c r="H32" s="29">
        <f>IF(Data!$AF28=0,"",IF(AND(O32&lt;&gt;"",TRIM(Data!$B$5)="miles"),MAX(100-((O32*1000)/$C32),0),IF(AND(O32&lt;&gt;"",TRIM(Data!$B$5)="km"),MAX(100-((O32*1609.34)/$C32),0))))</f>
        <v>96.869018571856628</v>
      </c>
      <c r="I32" s="29">
        <f>IF(Data!$AF28=0,"",IF(P32="","",(0.7*U32+0.3*V32)))</f>
        <v>0</v>
      </c>
      <c r="J32" s="29">
        <f>IF(Data!$AF28=0,"",IF(Q31="","",IF(S32=0,100,IF(AND(S32&gt;0,S32&lt;0.3),100-(S32*6),IF(AND(S32&gt;=0.3,S32&lt;0.7),100-(S32*7),IF(AND(S32&gt;=0.7,S32&lt;1),100-(S32*8),IF(AND(S32&gt;=1,S32&lt;1.3),100-(S32*9),IF(AND(S32&gt;=1.3,S32&lt;1.7),100-(S32*10),IF(AND(S32&gt;=1.7,S32&lt;2),100-(S32*11),IF(AND(S32&gt;=2,S32&lt;2.3),100-(S32*12),IF(AND(S32&gt;=2.3,S32&lt;2.7),100-(S32*13),IF(AND(S32&gt;=2.7,S32&lt;3),100-(S32*14),IF(AND(S32&gt;=3,S32&lt;3.3),100-(S32*15),IF(AND(S32&gt;=3.3,S32&lt;3.7),100-(S32*16),IF(AND(S32&gt;=3.7,S32&lt;4),100-(S32*17),IF(AND(S32&gt;=4,S32&lt;4.3),100-(S32*18),IF(AND(S32&gt;=4.3,S32&lt;4.7),100-(S32*19),IF(AND(S32&gt;=4.7,S32&lt;=5),100-(S32*20),0))))))))))))))))))</f>
        <v>94.035769656922099</v>
      </c>
      <c r="K32" s="29">
        <f>IF(Data!$AF28=0,"",IF(AND(R32&lt;&gt;"",TRIM(Data!$B$5)="miles"),MAX(100-((R32*1000)/$C32),0),IF(AND(R32&lt;&gt;"",TRIM(Data!$B$5)="km"),MAX(100-((R32*1609.34)/$C32),0))))</f>
        <v>87.476074287426542</v>
      </c>
      <c r="L32" s="45">
        <f t="shared" si="0"/>
        <v>60</v>
      </c>
      <c r="M32" s="46">
        <f>Data!AK28</f>
        <v>1</v>
      </c>
      <c r="N32" s="47">
        <f>Data!AO28</f>
        <v>0</v>
      </c>
      <c r="O32" s="47">
        <f>Data!AS28</f>
        <v>1</v>
      </c>
      <c r="P32" s="47">
        <f>Data!AW28</f>
        <v>49</v>
      </c>
      <c r="Q32" s="47">
        <f>Data!BA28</f>
        <v>5</v>
      </c>
      <c r="R32" s="48">
        <f>Data!BE28</f>
        <v>4</v>
      </c>
      <c r="S32" s="49">
        <f>100*(Data!BB28/$C32)</f>
        <v>0.74552879288473772</v>
      </c>
      <c r="T32" s="49">
        <f>100*(Data!$AX28/$C32)</f>
        <v>14.611346195888142</v>
      </c>
      <c r="U32" s="49">
        <f>IF(Data!$AF28=0,"",IF(Q31="","",IF(T32=0,100,IF(AND(T32&gt;0,T32&lt;0.3),100-(T32*6),IF(AND(T32&gt;=0.3,T32&lt;0.7),100-(T32*7),IF(AND(T32&gt;=0.7,T32&lt;1),100-(T32*8),IF(AND(T32&gt;=1,T32&lt;1.3),100-(T32*9),IF(AND(T32&gt;=1.3,T32&lt;1.7),100-(T32*10),IF(AND(T32&gt;=1.7,T32&lt;2),100-(T32*11),IF(AND(T32&gt;=2,T32&lt;2.3),100-(T32*12),IF(AND(T32&gt;=2.3,T32&lt;2.7),100-(T32*13),IF(AND(T32&gt;=2.7,T32&lt;3),100-(T32*14),IF(AND(T32&gt;=3,T32&lt;3.3),100-(T32*15),IF(AND(T32&gt;=3.3,T32&lt;3.7),100-(T32*16),IF(AND(T32&gt;=3.7,T32&lt;4),100-(T32*17),IF(AND(T32&gt;=4,T32&lt;4.3),100-(T32*18),IF(AND(T32&gt;=4.3,T32&lt;4.7),100-(T32*19),IF(AND(T32&gt;=4.7,T32&lt;=5),100-(T32*20),0))))))))))))))))))</f>
        <v>0</v>
      </c>
      <c r="V32" s="50">
        <f>IF(Data!$AF28=0,"",IF(AND(P32&lt;&gt;"",TRIM(Data!$B$5)="miles"),MAX(100-((P32*1000)/$C32),0),IF(AND(P32&lt;&gt;"",TRIM(Data!$B$5)="km"),MAX(100-((P32*1609.34)/$C32),0))))</f>
        <v>0</v>
      </c>
    </row>
    <row r="33" spans="1:22" x14ac:dyDescent="0.25">
      <c r="A33" s="27" t="str">
        <f>CONCATENATE(Data!F29," ",Data!G29)</f>
        <v xml:space="preserve"> </v>
      </c>
      <c r="B33" s="28" t="str">
        <f>CONCATENATE(Data!D29,Data!J29)</f>
        <v>PC01</v>
      </c>
      <c r="C33" s="93">
        <f>Data!AF29</f>
        <v>270.402587890625</v>
      </c>
      <c r="D33" s="58">
        <f>IF(Data!AF29=0,"-",IF(AND(R33="",Q33&lt;&gt;""),F33*$G$4+G33*$G$5+H33*$G$6+I33*$G$7+J33*$G$8,IF(AND(Q33="",P33&lt;&gt;""),F33*$G$4+G33*$G$5+H33*$G$6+I33*$G$7,IF(AND(P33="",O33&lt;&gt;""),F33*$G$4+G33*$G$5+H33*$G$6,IF(AND(O33="",N33&lt;&gt;""),F33*$G$4+G33*$G$5,IF(AND(N33="",M33&lt;&gt;""),F33*$G$4,F33*$G$4+G33*$G$5+H33*$G$6+I33*$G$7+J33*$G$8+K33*$G$9))))))</f>
        <v>62.236779830421398</v>
      </c>
      <c r="E33" s="30" t="str">
        <f>IF(Data!AF29=0,"",IF(D33&lt;$K$7,$J$8,IF(AND(D33&gt;=$K$7,D33&lt;$K$6),$J$7,IF(AND(D33&gt;=$K$6,D33&lt;$K$5),$J$6,IF(D33&gt;=$K$5,$J$5)))))</f>
        <v>Medium Risk</v>
      </c>
      <c r="F33" s="29">
        <f>IF(Data!$AF29=0,"",IF(AND(M33&lt;&gt;"",TRIM(Data!$B$5)="miles"),MAX(100-((M33*1000)/$C33),0),IF(AND(M33&lt;&gt;"",TRIM(Data!$B$5)="km"),MAX(100-((M33*1609.34)/$C33),0))))</f>
        <v>100</v>
      </c>
      <c r="G33" s="29">
        <f>IF(Data!$AF29=0,"",IF(AND(N33&lt;&gt;"",TRIM(Data!$B$5)="miles"),MAX(100-((N33*1000)/$C33),0),IF(AND(N33&lt;&gt;"",TRIM(Data!$B$5)="km"),MAX(100-((N33*1609.34)/$C33),0))))</f>
        <v>100</v>
      </c>
      <c r="H33" s="29">
        <f>IF(Data!$AF29=0,"",IF(AND(O33&lt;&gt;"",TRIM(Data!$B$5)="miles"),MAX(100-((O33*1000)/$C33),0),IF(AND(O33&lt;&gt;"",TRIM(Data!$B$5)="km"),MAX(100-((O33*1609.34)/$C33),0))))</f>
        <v>100</v>
      </c>
      <c r="I33" s="29">
        <f>IF(Data!$AF29=0,"",IF(P33="","",(0.7*U33+0.3*V33)))</f>
        <v>5.5919495760535014</v>
      </c>
      <c r="J33" s="29">
        <f>IF(Data!$AF29=0,"",IF(Q32="","",IF(S33=0,100,IF(AND(S33&gt;0,S33&lt;0.3),100-(S33*6),IF(AND(S33&gt;=0.3,S33&lt;0.7),100-(S33*7),IF(AND(S33&gt;=0.7,S33&lt;1),100-(S33*8),IF(AND(S33&gt;=1,S33&lt;1.3),100-(S33*9),IF(AND(S33&gt;=1.3,S33&lt;1.7),100-(S33*10),IF(AND(S33&gt;=1.7,S33&lt;2),100-(S33*11),IF(AND(S33&gt;=2,S33&lt;2.3),100-(S33*12),IF(AND(S33&gt;=2.3,S33&lt;2.7),100-(S33*13),IF(AND(S33&gt;=2.7,S33&lt;3),100-(S33*14),IF(AND(S33&gt;=3,S33&lt;3.3),100-(S33*15),IF(AND(S33&gt;=3.3,S33&lt;3.7),100-(S33*16),IF(AND(S33&gt;=3.7,S33&lt;4),100-(S33*17),IF(AND(S33&gt;=4,S33&lt;4.3),100-(S33*18),IF(AND(S33&gt;=4.3,S33&lt;4.7),100-(S33*19),IF(AND(S33&gt;=4.7,S33&lt;=5),100-(S33*20),0))))))))))))))))))</f>
        <v>100</v>
      </c>
      <c r="K33" s="29">
        <f>IF(Data!$AF29=0,"",IF(AND(R33&lt;&gt;"",TRIM(Data!$B$5)="miles"),MAX(100-((R33*1000)/$C33),0),IF(AND(R33&lt;&gt;"",TRIM(Data!$B$5)="km"),MAX(100-((R33*1609.34)/$C33),0))))</f>
        <v>100</v>
      </c>
      <c r="L33" s="45">
        <f t="shared" si="0"/>
        <v>22</v>
      </c>
      <c r="M33" s="46">
        <f>Data!AK29</f>
        <v>0</v>
      </c>
      <c r="N33" s="47">
        <f>Data!AO29</f>
        <v>0</v>
      </c>
      <c r="O33" s="47">
        <f>Data!AS29</f>
        <v>0</v>
      </c>
      <c r="P33" s="47">
        <f>Data!AW29</f>
        <v>22</v>
      </c>
      <c r="Q33" s="47">
        <f>Data!BA29</f>
        <v>0</v>
      </c>
      <c r="R33" s="48">
        <f>Data!BE29</f>
        <v>0</v>
      </c>
      <c r="S33" s="49">
        <f>100*(Data!BB29/$C33)</f>
        <v>0</v>
      </c>
      <c r="T33" s="49">
        <f>100*(Data!$AX29/$C33)</f>
        <v>5.8789145557748546</v>
      </c>
      <c r="U33" s="49">
        <f>IF(Data!$AF29=0,"",IF(Q32="","",IF(T33=0,100,IF(AND(T33&gt;0,T33&lt;0.3),100-(T33*6),IF(AND(T33&gt;=0.3,T33&lt;0.7),100-(T33*7),IF(AND(T33&gt;=0.7,T33&lt;1),100-(T33*8),IF(AND(T33&gt;=1,T33&lt;1.3),100-(T33*9),IF(AND(T33&gt;=1.3,T33&lt;1.7),100-(T33*10),IF(AND(T33&gt;=1.7,T33&lt;2),100-(T33*11),IF(AND(T33&gt;=2,T33&lt;2.3),100-(T33*12),IF(AND(T33&gt;=2.3,T33&lt;2.7),100-(T33*13),IF(AND(T33&gt;=2.7,T33&lt;3),100-(T33*14),IF(AND(T33&gt;=3,T33&lt;3.3),100-(T33*15),IF(AND(T33&gt;=3.3,T33&lt;3.7),100-(T33*16),IF(AND(T33&gt;=3.7,T33&lt;4),100-(T33*17),IF(AND(T33&gt;=4,T33&lt;4.3),100-(T33*18),IF(AND(T33&gt;=4.3,T33&lt;4.7),100-(T33*19),IF(AND(T33&gt;=4.7,T33&lt;=5),100-(T33*20),0))))))))))))))))))</f>
        <v>0</v>
      </c>
      <c r="V33" s="50">
        <f>IF(Data!$AF29=0,"",IF(AND(P33&lt;&gt;"",TRIM(Data!$B$5)="miles"),MAX(100-((P33*1000)/$C33),0),IF(AND(P33&lt;&gt;"",TRIM(Data!$B$5)="km"),MAX(100-((P33*1609.34)/$C33),0))))</f>
        <v>18.639831920178338</v>
      </c>
    </row>
    <row r="34" spans="1:22" x14ac:dyDescent="0.25">
      <c r="A34" s="27" t="str">
        <f>CONCATENATE(Data!F30," ",Data!G30)</f>
        <v xml:space="preserve"> </v>
      </c>
      <c r="B34" s="28" t="str">
        <f>CONCATENATE(Data!D30,Data!J30)</f>
        <v>AJ01</v>
      </c>
      <c r="C34" s="93">
        <f>Data!AF30</f>
        <v>91.358741760253906</v>
      </c>
      <c r="D34" s="58">
        <f>IF(Data!AF30=0,"-",IF(AND(R34="",Q34&lt;&gt;""),F34*$G$4+G34*$G$5+H34*$G$6+I34*$G$7+J34*$G$8,IF(AND(Q34="",P34&lt;&gt;""),F34*$G$4+G34*$G$5+H34*$G$6+I34*$G$7,IF(AND(P34="",O34&lt;&gt;""),F34*$G$4+G34*$G$5+H34*$G$6,IF(AND(O34="",N34&lt;&gt;""),F34*$G$4+G34*$G$5,IF(AND(N34="",M34&lt;&gt;""),F34*$G$4,F34*$G$4+G34*$G$5+H34*$G$6+I34*$G$7+J34*$G$8+K34*$G$9))))))</f>
        <v>84.562799765386202</v>
      </c>
      <c r="E34" s="30" t="str">
        <f>IF(Data!AF30=0,"",IF(D34&lt;$K$7,$J$8,IF(AND(D34&gt;=$K$7,D34&lt;$K$6),$J$7,IF(AND(D34&gt;=$K$6,D34&lt;$K$5),$J$6,IF(D34&gt;=$K$5,$J$5)))))</f>
        <v>Mild Risk</v>
      </c>
      <c r="F34" s="29">
        <f>IF(Data!$AF30=0,"",IF(AND(M34&lt;&gt;"",TRIM(Data!$B$5)="miles"),MAX(100-((M34*1000)/$C34),0),IF(AND(M34&lt;&gt;"",TRIM(Data!$B$5)="km"),MAX(100-((M34*1609.34)/$C34),0))))</f>
        <v>100</v>
      </c>
      <c r="G34" s="29">
        <f>IF(Data!$AF30=0,"",IF(AND(N34&lt;&gt;"",TRIM(Data!$B$5)="miles"),MAX(100-((N34*1000)/$C34),0),IF(AND(N34&lt;&gt;"",TRIM(Data!$B$5)="km"),MAX(100-((N34*1609.34)/$C34),0))))</f>
        <v>100</v>
      </c>
      <c r="H34" s="29">
        <f>IF(Data!$AF30=0,"",IF(AND(O34&lt;&gt;"",TRIM(Data!$B$5)="miles"),MAX(100-((O34*1000)/$C34),0),IF(AND(O34&lt;&gt;"",TRIM(Data!$B$5)="km"),MAX(100-((O34*1609.34)/$C34),0))))</f>
        <v>100</v>
      </c>
      <c r="I34" s="29">
        <f>IF(Data!$AF30=0,"",IF(P34="","",(0.7*U34+0.3*V34)))</f>
        <v>64.143464421445344</v>
      </c>
      <c r="J34" s="29">
        <f>IF(Data!$AF30=0,"",IF(Q33="","",IF(S34=0,100,IF(AND(S34&gt;0,S34&lt;0.3),100-(S34*6),IF(AND(S34&gt;=0.3,S34&lt;0.7),100-(S34*7),IF(AND(S34&gt;=0.7,S34&lt;1),100-(S34*8),IF(AND(S34&gt;=1,S34&lt;1.3),100-(S34*9),IF(AND(S34&gt;=1.3,S34&lt;1.7),100-(S34*10),IF(AND(S34&gt;=1.7,S34&lt;2),100-(S34*11),IF(AND(S34&gt;=2,S34&lt;2.3),100-(S34*12),IF(AND(S34&gt;=2.3,S34&lt;2.7),100-(S34*13),IF(AND(S34&gt;=2.7,S34&lt;3),100-(S34*14),IF(AND(S34&gt;=3,S34&lt;3.3),100-(S34*15),IF(AND(S34&gt;=3.3,S34&lt;3.7),100-(S34*16),IF(AND(S34&gt;=3.7,S34&lt;4),100-(S34*17),IF(AND(S34&gt;=4,S34&lt;4.3),100-(S34*18),IF(AND(S34&gt;=4.3,S34&lt;4.7),100-(S34*19),IF(AND(S34&gt;=4.7,S34&lt;=5),100-(S34*20),0))))))))))))))))))</f>
        <v>100</v>
      </c>
      <c r="K34" s="29">
        <f>IF(Data!$AF30=0,"",IF(AND(R34&lt;&gt;"",TRIM(Data!$B$5)="miles"),MAX(100-((R34*1000)/$C34),0),IF(AND(R34&lt;&gt;"",TRIM(Data!$B$5)="km"),MAX(100-((R34*1609.34)/$C34),0))))</f>
        <v>89.054139968080705</v>
      </c>
      <c r="L34" s="45">
        <f t="shared" si="0"/>
        <v>5</v>
      </c>
      <c r="M34" s="46">
        <f>Data!AK30</f>
        <v>0</v>
      </c>
      <c r="N34" s="47">
        <f>Data!AO30</f>
        <v>0</v>
      </c>
      <c r="O34" s="47">
        <f>Data!AS30</f>
        <v>0</v>
      </c>
      <c r="P34" s="47">
        <f>Data!AW30</f>
        <v>4</v>
      </c>
      <c r="Q34" s="47">
        <f>Data!BA30</f>
        <v>0</v>
      </c>
      <c r="R34" s="48">
        <f>Data!BE30</f>
        <v>1</v>
      </c>
      <c r="S34" s="49">
        <f>100*(Data!BB30/$C34)</f>
        <v>0</v>
      </c>
      <c r="T34" s="49">
        <f>100*(Data!$AX30/$C34)</f>
        <v>2.4968685209067578</v>
      </c>
      <c r="U34" s="49">
        <f>IF(Data!$AF30=0,"",IF(Q33="","",IF(T34=0,100,IF(AND(T34&gt;0,T34&lt;0.3),100-(T34*6),IF(AND(T34&gt;=0.3,T34&lt;0.7),100-(T34*7),IF(AND(T34&gt;=0.7,T34&lt;1),100-(T34*8),IF(AND(T34&gt;=1,T34&lt;1.3),100-(T34*9),IF(AND(T34&gt;=1.3,T34&lt;1.7),100-(T34*10),IF(AND(T34&gt;=1.7,T34&lt;2),100-(T34*11),IF(AND(T34&gt;=2,T34&lt;2.3),100-(T34*12),IF(AND(T34&gt;=2.3,T34&lt;2.7),100-(T34*13),IF(AND(T34&gt;=2.7,T34&lt;3),100-(T34*14),IF(AND(T34&gt;=3,T34&lt;3.3),100-(T34*15),IF(AND(T34&gt;=3.3,T34&lt;3.7),100-(T34*16),IF(AND(T34&gt;=3.7,T34&lt;4),100-(T34*17),IF(AND(T34&gt;=4,T34&lt;4.3),100-(T34*18),IF(AND(T34&gt;=4.3,T34&lt;4.7),100-(T34*19),IF(AND(T34&gt;=4.7,T34&lt;=5),100-(T34*20),0))))))))))))))))))</f>
        <v>67.540709228212151</v>
      </c>
      <c r="V34" s="50">
        <f>IF(Data!$AF30=0,"",IF(AND(P34&lt;&gt;"",TRIM(Data!$B$5)="miles"),MAX(100-((P34*1000)/$C34),0),IF(AND(P34&lt;&gt;"",TRIM(Data!$B$5)="km"),MAX(100-((P34*1609.34)/$C34),0))))</f>
        <v>56.216559872322797</v>
      </c>
    </row>
    <row r="35" spans="1:22" x14ac:dyDescent="0.25">
      <c r="A35" s="27" t="str">
        <f>CONCATENATE(Data!F31," ",Data!G31)</f>
        <v xml:space="preserve"> </v>
      </c>
      <c r="B35" s="28" t="str">
        <f>CONCATENATE(Data!D31,Data!J31)</f>
        <v>AJ01, AJ02, AJ03</v>
      </c>
      <c r="C35" s="93">
        <f>Data!AF31</f>
        <v>395.7744140625</v>
      </c>
      <c r="D35" s="58">
        <f>IF(Data!AF31=0,"-",IF(AND(R35="",Q35&lt;&gt;""),F35*$G$4+G35*$G$5+H35*$G$6+I35*$G$7+J35*$G$8,IF(AND(Q35="",P35&lt;&gt;""),F35*$G$4+G35*$G$5+H35*$G$6+I35*$G$7,IF(AND(P35="",O35&lt;&gt;""),F35*$G$4+G35*$G$5+H35*$G$6,IF(AND(O35="",N35&lt;&gt;""),F35*$G$4+G35*$G$5,IF(AND(N35="",M35&lt;&gt;""),F35*$G$4,F35*$G$4+G35*$G$5+H35*$G$6+I35*$G$7+J35*$G$8+K35*$G$9))))))</f>
        <v>59.494661623152794</v>
      </c>
      <c r="E35" s="30" t="str">
        <f>IF(Data!AF31=0,"",IF(D35&lt;$K$7,$J$8,IF(AND(D35&gt;=$K$7,D35&lt;$K$6),$J$7,IF(AND(D35&gt;=$K$6,D35&lt;$K$5),$J$6,IF(D35&gt;=$K$5,$J$5)))))</f>
        <v>High Risk</v>
      </c>
      <c r="F35" s="29">
        <f>IF(Data!$AF31=0,"",IF(AND(M35&lt;&gt;"",TRIM(Data!$B$5)="miles"),MAX(100-((M35*1000)/$C35),0),IF(AND(M35&lt;&gt;"",TRIM(Data!$B$5)="km"),MAX(100-((M35*1609.34)/$C35),0))))</f>
        <v>100</v>
      </c>
      <c r="G35" s="29">
        <f>IF(Data!$AF31=0,"",IF(AND(N35&lt;&gt;"",TRIM(Data!$B$5)="miles"),MAX(100-((N35*1000)/$C35),0),IF(AND(N35&lt;&gt;"",TRIM(Data!$B$5)="km"),MAX(100-((N35*1609.34)/$C35),0))))</f>
        <v>100</v>
      </c>
      <c r="H35" s="29">
        <f>IF(Data!$AF31=0,"",IF(AND(O35&lt;&gt;"",TRIM(Data!$B$5)="miles"),MAX(100-((O35*1000)/$C35),0),IF(AND(O35&lt;&gt;"",TRIM(Data!$B$5)="km"),MAX(100-((O35*1609.34)/$C35),0))))</f>
        <v>97.473308115763942</v>
      </c>
      <c r="I35" s="29">
        <f>IF(Data!$AF31=0,"",IF(P35="","",(0.7*U35+0.3*V35)))</f>
        <v>0</v>
      </c>
      <c r="J35" s="29">
        <f>IF(Data!$AF31=0,"",IF(Q34="","",IF(S35=0,100,IF(AND(S35&gt;0,S35&lt;0.3),100-(S35*6),IF(AND(S35&gt;=0.3,S35&lt;0.7),100-(S35*7),IF(AND(S35&gt;=0.7,S35&lt;1),100-(S35*8),IF(AND(S35&gt;=1,S35&lt;1.3),100-(S35*9),IF(AND(S35&gt;=1.3,S35&lt;1.7),100-(S35*10),IF(AND(S35&gt;=1.7,S35&lt;2),100-(S35*11),IF(AND(S35&gt;=2,S35&lt;2.3),100-(S35*12),IF(AND(S35&gt;=2.3,S35&lt;2.7),100-(S35*13),IF(AND(S35&gt;=2.7,S35&lt;3),100-(S35*14),IF(AND(S35&gt;=3,S35&lt;3.3),100-(S35*15),IF(AND(S35&gt;=3.3,S35&lt;3.7),100-(S35*16),IF(AND(S35&gt;=3.7,S35&lt;4),100-(S35*17),IF(AND(S35&gt;=4,S35&lt;4.3),100-(S35*18),IF(AND(S35&gt;=4.3,S35&lt;4.7),100-(S35*19),IF(AND(S35&gt;=4.7,S35&lt;=5),100-(S35*20),0))))))))))))))))))</f>
        <v>100</v>
      </c>
      <c r="K35" s="29">
        <f>IF(Data!$AF31=0,"",IF(AND(R35&lt;&gt;"",TRIM(Data!$B$5)="miles"),MAX(100-((R35*1000)/$C35),0),IF(AND(R35&lt;&gt;"",TRIM(Data!$B$5)="km"),MAX(100-((R35*1609.34)/$C35),0))))</f>
        <v>97.473308115763942</v>
      </c>
      <c r="L35" s="45">
        <f t="shared" si="0"/>
        <v>96</v>
      </c>
      <c r="M35" s="46">
        <f>Data!AK31</f>
        <v>0</v>
      </c>
      <c r="N35" s="47">
        <f>Data!AO31</f>
        <v>0</v>
      </c>
      <c r="O35" s="47">
        <f>Data!AS31</f>
        <v>1</v>
      </c>
      <c r="P35" s="47">
        <f>Data!AW31</f>
        <v>94</v>
      </c>
      <c r="Q35" s="47">
        <f>Data!BA31</f>
        <v>0</v>
      </c>
      <c r="R35" s="48">
        <f>Data!BE31</f>
        <v>1</v>
      </c>
      <c r="S35" s="49">
        <f>100*(Data!BB31/$C35)</f>
        <v>0</v>
      </c>
      <c r="T35" s="49">
        <f>100*(Data!$AX31/$C35)</f>
        <v>60.100001264579682</v>
      </c>
      <c r="U35" s="49">
        <f>IF(Data!$AF31=0,"",IF(Q34="","",IF(T35=0,100,IF(AND(T35&gt;0,T35&lt;0.3),100-(T35*6),IF(AND(T35&gt;=0.3,T35&lt;0.7),100-(T35*7),IF(AND(T35&gt;=0.7,T35&lt;1),100-(T35*8),IF(AND(T35&gt;=1,T35&lt;1.3),100-(T35*9),IF(AND(T35&gt;=1.3,T35&lt;1.7),100-(T35*10),IF(AND(T35&gt;=1.7,T35&lt;2),100-(T35*11),IF(AND(T35&gt;=2,T35&lt;2.3),100-(T35*12),IF(AND(T35&gt;=2.3,T35&lt;2.7),100-(T35*13),IF(AND(T35&gt;=2.7,T35&lt;3),100-(T35*14),IF(AND(T35&gt;=3,T35&lt;3.3),100-(T35*15),IF(AND(T35&gt;=3.3,T35&lt;3.7),100-(T35*16),IF(AND(T35&gt;=3.7,T35&lt;4),100-(T35*17),IF(AND(T35&gt;=4,T35&lt;4.3),100-(T35*18),IF(AND(T35&gt;=4.3,T35&lt;4.7),100-(T35*19),IF(AND(T35&gt;=4.7,T35&lt;=5),100-(T35*20),0))))))))))))))))))</f>
        <v>0</v>
      </c>
      <c r="V35" s="50">
        <f>IF(Data!$AF31=0,"",IF(AND(P35&lt;&gt;"",TRIM(Data!$B$5)="miles"),MAX(100-((P35*1000)/$C35),0),IF(AND(P35&lt;&gt;"",TRIM(Data!$B$5)="km"),MAX(100-((P35*1609.34)/$C35),0))))</f>
        <v>0</v>
      </c>
    </row>
    <row r="36" spans="1:22" x14ac:dyDescent="0.25">
      <c r="A36" s="27" t="str">
        <f>CONCATENATE(Data!F32," ",Data!G32)</f>
        <v xml:space="preserve"> </v>
      </c>
      <c r="B36" s="28" t="str">
        <f>CONCATENATE(Data!D32,Data!J32)</f>
        <v>GE01</v>
      </c>
      <c r="C36" s="93">
        <f>Data!AF32</f>
        <v>1048.9356689453125</v>
      </c>
      <c r="D36" s="58">
        <f>IF(Data!AF32=0,"-",IF(AND(R36="",Q36&lt;&gt;""),F36*$G$4+G36*$G$5+H36*$G$6+I36*$G$7+J36*$G$8,IF(AND(Q36="",P36&lt;&gt;""),F36*$G$4+G36*$G$5+H36*$G$6+I36*$G$7,IF(AND(P36="",O36&lt;&gt;""),F36*$G$4+G36*$G$5+H36*$G$6,IF(AND(O36="",N36&lt;&gt;""),F36*$G$4+G36*$G$5,IF(AND(N36="",M36&lt;&gt;""),F36*$G$4,F36*$G$4+G36*$G$5+H36*$G$6+I36*$G$7+J36*$G$8+K36*$G$9))))))</f>
        <v>95.192713392632797</v>
      </c>
      <c r="E36" s="30" t="str">
        <f>IF(Data!AF32=0,"",IF(D36&lt;$K$7,$J$8,IF(AND(D36&gt;=$K$7,D36&lt;$K$6),$J$7,IF(AND(D36&gt;=$K$6,D36&lt;$K$5),$J$6,IF(D36&gt;=$K$5,$J$5)))))</f>
        <v>Low Risk</v>
      </c>
      <c r="F36" s="29">
        <f>IF(Data!$AF32=0,"",IF(AND(M36&lt;&gt;"",TRIM(Data!$B$5)="miles"),MAX(100-((M36*1000)/$C36),0),IF(AND(M36&lt;&gt;"",TRIM(Data!$B$5)="km"),MAX(100-((M36*1609.34)/$C36),0))))</f>
        <v>100</v>
      </c>
      <c r="G36" s="29">
        <f>IF(Data!$AF32=0,"",IF(AND(N36&lt;&gt;"",TRIM(Data!$B$5)="miles"),MAX(100-((N36*1000)/$C36),0),IF(AND(N36&lt;&gt;"",TRIM(Data!$B$5)="km"),MAX(100-((N36*1609.34)/$C36),0))))</f>
        <v>100</v>
      </c>
      <c r="H36" s="29">
        <f>IF(Data!$AF32=0,"",IF(AND(O36&lt;&gt;"",TRIM(Data!$B$5)="miles"),MAX(100-((O36*1000)/$C36),0),IF(AND(O36&lt;&gt;"",TRIM(Data!$B$5)="km"),MAX(100-((O36*1609.34)/$C36),0))))</f>
        <v>100</v>
      </c>
      <c r="I36" s="29">
        <f>IF(Data!$AF32=0,"",IF(P36="","",(0.7*U36+0.3*V36)))</f>
        <v>90.126814932616895</v>
      </c>
      <c r="J36" s="29">
        <f>IF(Data!$AF32=0,"",IF(Q35="","",IF(S36=0,100,IF(AND(S36&gt;0,S36&lt;0.3),100-(S36*6),IF(AND(S36&gt;=0.3,S36&lt;0.7),100-(S36*7),IF(AND(S36&gt;=0.7,S36&lt;1),100-(S36*8),IF(AND(S36&gt;=1,S36&lt;1.3),100-(S36*9),IF(AND(S36&gt;=1.3,S36&lt;1.7),100-(S36*10),IF(AND(S36&gt;=1.7,S36&lt;2),100-(S36*11),IF(AND(S36&gt;=2,S36&lt;2.3),100-(S36*12),IF(AND(S36&gt;=2.3,S36&lt;2.7),100-(S36*13),IF(AND(S36&gt;=2.7,S36&lt;3),100-(S36*14),IF(AND(S36&gt;=3,S36&lt;3.3),100-(S36*15),IF(AND(S36&gt;=3.3,S36&lt;3.7),100-(S36*16),IF(AND(S36&gt;=3.7,S36&lt;4),100-(S36*17),IF(AND(S36&gt;=4,S36&lt;4.3),100-(S36*18),IF(AND(S36&gt;=4.3,S36&lt;4.7),100-(S36*19),IF(AND(S36&gt;=4.7,S36&lt;=5),100-(S36*20),0))))))))))))))))))</f>
        <v>100</v>
      </c>
      <c r="K36" s="29">
        <f>IF(Data!$AF32=0,"",IF(AND(R36&lt;&gt;"",TRIM(Data!$B$5)="miles"),MAX(100-((R36*1000)/$C36),0),IF(AND(R36&lt;&gt;"",TRIM(Data!$B$5)="km"),MAX(100-((R36*1609.34)/$C36),0))))</f>
        <v>91.419874195860501</v>
      </c>
      <c r="L36" s="45">
        <f t="shared" si="0"/>
        <v>25</v>
      </c>
      <c r="M36" s="46">
        <f>Data!AK32</f>
        <v>0</v>
      </c>
      <c r="N36" s="47">
        <f>Data!AO32</f>
        <v>0</v>
      </c>
      <c r="O36" s="47">
        <f>Data!AS32</f>
        <v>0</v>
      </c>
      <c r="P36" s="47">
        <f>Data!AW32</f>
        <v>16</v>
      </c>
      <c r="Q36" s="47">
        <f>Data!BA32</f>
        <v>0</v>
      </c>
      <c r="R36" s="48">
        <f>Data!BE32</f>
        <v>9</v>
      </c>
      <c r="S36" s="49">
        <f>100*(Data!BB32/$C36)</f>
        <v>0</v>
      </c>
      <c r="T36" s="49">
        <f>100*(Data!$AX32/$C36)</f>
        <v>0.94591392354322135</v>
      </c>
      <c r="U36" s="49">
        <f>IF(Data!$AF32=0,"",IF(Q35="","",IF(T36=0,100,IF(AND(T36&gt;0,T36&lt;0.3),100-(T36*6),IF(AND(T36&gt;=0.3,T36&lt;0.7),100-(T36*7),IF(AND(T36&gt;=0.7,T36&lt;1),100-(T36*8),IF(AND(T36&gt;=1,T36&lt;1.3),100-(T36*9),IF(AND(T36&gt;=1.3,T36&lt;1.7),100-(T36*10),IF(AND(T36&gt;=1.7,T36&lt;2),100-(T36*11),IF(AND(T36&gt;=2,T36&lt;2.3),100-(T36*12),IF(AND(T36&gt;=2.3,T36&lt;2.7),100-(T36*13),IF(AND(T36&gt;=2.7,T36&lt;3),100-(T36*14),IF(AND(T36&gt;=3,T36&lt;3.3),100-(T36*15),IF(AND(T36&gt;=3.3,T36&lt;3.7),100-(T36*16),IF(AND(T36&gt;=3.7,T36&lt;4),100-(T36*17),IF(AND(T36&gt;=4,T36&lt;4.3),100-(T36*18),IF(AND(T36&gt;=4.3,T36&lt;4.7),100-(T36*19),IF(AND(T36&gt;=4.7,T36&lt;=5),100-(T36*20),0))))))))))))))))))</f>
        <v>92.432688611654228</v>
      </c>
      <c r="V36" s="50">
        <f>IF(Data!$AF32=0,"",IF(AND(P36&lt;&gt;"",TRIM(Data!$B$5)="miles"),MAX(100-((P36*1000)/$C36),0),IF(AND(P36&lt;&gt;"",TRIM(Data!$B$5)="km"),MAX(100-((P36*1609.34)/$C36),0))))</f>
        <v>84.746443014863118</v>
      </c>
    </row>
    <row r="37" spans="1:22" x14ac:dyDescent="0.25">
      <c r="A37" s="27" t="str">
        <f>CONCATENATE(Data!F33," ",Data!G33)</f>
        <v xml:space="preserve"> </v>
      </c>
      <c r="B37" s="28" t="str">
        <f>CONCATENATE(Data!D33,Data!J33)</f>
        <v>GE01</v>
      </c>
      <c r="C37" s="93">
        <f>Data!AF33</f>
        <v>11.341320991516113</v>
      </c>
      <c r="D37" s="58">
        <f>IF(Data!AF33=0,"-",IF(AND(R37="",Q37&lt;&gt;""),F37*$G$4+G37*$G$5+H37*$G$6+I37*$G$7+J37*$G$8,IF(AND(Q37="",P37&lt;&gt;""),F37*$G$4+G37*$G$5+H37*$G$6+I37*$G$7,IF(AND(P37="",O37&lt;&gt;""),F37*$G$4+G37*$G$5+H37*$G$6,IF(AND(O37="",N37&lt;&gt;""),F37*$G$4+G37*$G$5,IF(AND(N37="",M37&lt;&gt;""),F37*$G$4,F37*$G$4+G37*$G$5+H37*$G$6+I37*$G$7+J37*$G$8+K37*$G$9))))))</f>
        <v>60</v>
      </c>
      <c r="E37" s="30" t="str">
        <f>IF(Data!AF33=0,"",IF(D37&lt;$K$7,$J$8,IF(AND(D37&gt;=$K$7,D37&lt;$K$6),$J$7,IF(AND(D37&gt;=$K$6,D37&lt;$K$5),$J$6,IF(D37&gt;=$K$5,$J$5)))))</f>
        <v>Medium Risk</v>
      </c>
      <c r="F37" s="29">
        <f>IF(Data!$AF33=0,"",IF(AND(M37&lt;&gt;"",TRIM(Data!$B$5)="miles"),MAX(100-((M37*1000)/$C37),0),IF(AND(M37&lt;&gt;"",TRIM(Data!$B$5)="km"),MAX(100-((M37*1609.34)/$C37),0))))</f>
        <v>100</v>
      </c>
      <c r="G37" s="29">
        <f>IF(Data!$AF33=0,"",IF(AND(N37&lt;&gt;"",TRIM(Data!$B$5)="miles"),MAX(100-((N37*1000)/$C37),0),IF(AND(N37&lt;&gt;"",TRIM(Data!$B$5)="km"),MAX(100-((N37*1609.34)/$C37),0))))</f>
        <v>100</v>
      </c>
      <c r="H37" s="29">
        <f>IF(Data!$AF33=0,"",IF(AND(O37&lt;&gt;"",TRIM(Data!$B$5)="miles"),MAX(100-((O37*1000)/$C37),0),IF(AND(O37&lt;&gt;"",TRIM(Data!$B$5)="km"),MAX(100-((O37*1609.34)/$C37),0))))</f>
        <v>100</v>
      </c>
      <c r="I37" s="29">
        <f>IF(Data!$AF33=0,"",IF(P37="","",(0.7*U37+0.3*V37)))</f>
        <v>0</v>
      </c>
      <c r="J37" s="29">
        <f>IF(Data!$AF33=0,"",IF(Q36="","",IF(S37=0,100,IF(AND(S37&gt;0,S37&lt;0.3),100-(S37*6),IF(AND(S37&gt;=0.3,S37&lt;0.7),100-(S37*7),IF(AND(S37&gt;=0.7,S37&lt;1),100-(S37*8),IF(AND(S37&gt;=1,S37&lt;1.3),100-(S37*9),IF(AND(S37&gt;=1.3,S37&lt;1.7),100-(S37*10),IF(AND(S37&gt;=1.7,S37&lt;2),100-(S37*11),IF(AND(S37&gt;=2,S37&lt;2.3),100-(S37*12),IF(AND(S37&gt;=2.3,S37&lt;2.7),100-(S37*13),IF(AND(S37&gt;=2.7,S37&lt;3),100-(S37*14),IF(AND(S37&gt;=3,S37&lt;3.3),100-(S37*15),IF(AND(S37&gt;=3.3,S37&lt;3.7),100-(S37*16),IF(AND(S37&gt;=3.7,S37&lt;4),100-(S37*17),IF(AND(S37&gt;=4,S37&lt;4.3),100-(S37*18),IF(AND(S37&gt;=4.3,S37&lt;4.7),100-(S37*19),IF(AND(S37&gt;=4.7,S37&lt;=5),100-(S37*20),0))))))))))))))))))</f>
        <v>100</v>
      </c>
      <c r="K37" s="29">
        <f>IF(Data!$AF33=0,"",IF(AND(R37&lt;&gt;"",TRIM(Data!$B$5)="miles"),MAX(100-((R37*1000)/$C37),0),IF(AND(R37&lt;&gt;"",TRIM(Data!$B$5)="km"),MAX(100-((R37*1609.34)/$C37),0))))</f>
        <v>100</v>
      </c>
      <c r="L37" s="45">
        <f t="shared" si="0"/>
        <v>2</v>
      </c>
      <c r="M37" s="46">
        <f>Data!AK33</f>
        <v>0</v>
      </c>
      <c r="N37" s="47">
        <f>Data!AO33</f>
        <v>0</v>
      </c>
      <c r="O37" s="47">
        <f>Data!AS33</f>
        <v>0</v>
      </c>
      <c r="P37" s="47">
        <f>Data!AW33</f>
        <v>2</v>
      </c>
      <c r="Q37" s="47">
        <f>Data!BA33</f>
        <v>0</v>
      </c>
      <c r="R37" s="48">
        <f>Data!BE33</f>
        <v>0</v>
      </c>
      <c r="S37" s="49">
        <f>100*(Data!BB33/$C37)</f>
        <v>0</v>
      </c>
      <c r="T37" s="49">
        <f>100*(Data!$AX33/$C37)</f>
        <v>6.2961367150688297</v>
      </c>
      <c r="U37" s="49">
        <f>IF(Data!$AF33=0,"",IF(Q36="","",IF(T37=0,100,IF(AND(T37&gt;0,T37&lt;0.3),100-(T37*6),IF(AND(T37&gt;=0.3,T37&lt;0.7),100-(T37*7),IF(AND(T37&gt;=0.7,T37&lt;1),100-(T37*8),IF(AND(T37&gt;=1,T37&lt;1.3),100-(T37*9),IF(AND(T37&gt;=1.3,T37&lt;1.7),100-(T37*10),IF(AND(T37&gt;=1.7,T37&lt;2),100-(T37*11),IF(AND(T37&gt;=2,T37&lt;2.3),100-(T37*12),IF(AND(T37&gt;=2.3,T37&lt;2.7),100-(T37*13),IF(AND(T37&gt;=2.7,T37&lt;3),100-(T37*14),IF(AND(T37&gt;=3,T37&lt;3.3),100-(T37*15),IF(AND(T37&gt;=3.3,T37&lt;3.7),100-(T37*16),IF(AND(T37&gt;=3.7,T37&lt;4),100-(T37*17),IF(AND(T37&gt;=4,T37&lt;4.3),100-(T37*18),IF(AND(T37&gt;=4.3,T37&lt;4.7),100-(T37*19),IF(AND(T37&gt;=4.7,T37&lt;=5),100-(T37*20),0))))))))))))))))))</f>
        <v>0</v>
      </c>
      <c r="V37" s="50">
        <f>IF(Data!$AF33=0,"",IF(AND(P37&lt;&gt;"",TRIM(Data!$B$5)="miles"),MAX(100-((P37*1000)/$C37),0),IF(AND(P37&lt;&gt;"",TRIM(Data!$B$5)="km"),MAX(100-((P37*1609.34)/$C37),0))))</f>
        <v>0</v>
      </c>
    </row>
    <row r="38" spans="1:22" x14ac:dyDescent="0.25">
      <c r="A38" s="27" t="str">
        <f>CONCATENATE(Data!F34," ",Data!G34)</f>
        <v xml:space="preserve"> </v>
      </c>
      <c r="B38" s="28" t="str">
        <f>CONCATENATE(Data!D34,Data!J34)</f>
        <v>GE01</v>
      </c>
      <c r="C38" s="93">
        <f>Data!AF34</f>
        <v>14.675601959228516</v>
      </c>
      <c r="D38" s="58">
        <f>IF(Data!AF34=0,"-",IF(AND(R38="",Q38&lt;&gt;""),F38*$G$4+G38*$G$5+H38*$G$6+I38*$G$7+J38*$G$8,IF(AND(Q38="",P38&lt;&gt;""),F38*$G$4+G38*$G$5+H38*$G$6+I38*$G$7,IF(AND(P38="",O38&lt;&gt;""),F38*$G$4+G38*$G$5+H38*$G$6,IF(AND(O38="",N38&lt;&gt;""),F38*$G$4+G38*$G$5,IF(AND(N38="",M38&lt;&gt;""),F38*$G$4,F38*$G$4+G38*$G$5+H38*$G$6+I38*$G$7+J38*$G$8+K38*$G$9))))))</f>
        <v>100</v>
      </c>
      <c r="E38" s="30" t="str">
        <f>IF(Data!AF34=0,"",IF(D38&lt;$K$7,$J$8,IF(AND(D38&gt;=$K$7,D38&lt;$K$6),$J$7,IF(AND(D38&gt;=$K$6,D38&lt;$K$5),$J$6,IF(D38&gt;=$K$5,$J$5)))))</f>
        <v>Low Risk</v>
      </c>
      <c r="F38" s="29">
        <f>IF(Data!$AF34=0,"",IF(AND(M38&lt;&gt;"",TRIM(Data!$B$5)="miles"),MAX(100-((M38*1000)/$C38),0),IF(AND(M38&lt;&gt;"",TRIM(Data!$B$5)="km"),MAX(100-((M38*1609.34)/$C38),0))))</f>
        <v>100</v>
      </c>
      <c r="G38" s="29">
        <f>IF(Data!$AF34=0,"",IF(AND(N38&lt;&gt;"",TRIM(Data!$B$5)="miles"),MAX(100-((N38*1000)/$C38),0),IF(AND(N38&lt;&gt;"",TRIM(Data!$B$5)="km"),MAX(100-((N38*1609.34)/$C38),0))))</f>
        <v>100</v>
      </c>
      <c r="H38" s="29">
        <f>IF(Data!$AF34=0,"",IF(AND(O38&lt;&gt;"",TRIM(Data!$B$5)="miles"),MAX(100-((O38*1000)/$C38),0),IF(AND(O38&lt;&gt;"",TRIM(Data!$B$5)="km"),MAX(100-((O38*1609.34)/$C38),0))))</f>
        <v>100</v>
      </c>
      <c r="I38" s="29">
        <f>IF(Data!$AF34=0,"",IF(P38="","",(0.7*U38+0.3*V38)))</f>
        <v>100</v>
      </c>
      <c r="J38" s="29">
        <f>IF(Data!$AF34=0,"",IF(Q37="","",IF(S38=0,100,IF(AND(S38&gt;0,S38&lt;0.3),100-(S38*6),IF(AND(S38&gt;=0.3,S38&lt;0.7),100-(S38*7),IF(AND(S38&gt;=0.7,S38&lt;1),100-(S38*8),IF(AND(S38&gt;=1,S38&lt;1.3),100-(S38*9),IF(AND(S38&gt;=1.3,S38&lt;1.7),100-(S38*10),IF(AND(S38&gt;=1.7,S38&lt;2),100-(S38*11),IF(AND(S38&gt;=2,S38&lt;2.3),100-(S38*12),IF(AND(S38&gt;=2.3,S38&lt;2.7),100-(S38*13),IF(AND(S38&gt;=2.7,S38&lt;3),100-(S38*14),IF(AND(S38&gt;=3,S38&lt;3.3),100-(S38*15),IF(AND(S38&gt;=3.3,S38&lt;3.7),100-(S38*16),IF(AND(S38&gt;=3.7,S38&lt;4),100-(S38*17),IF(AND(S38&gt;=4,S38&lt;4.3),100-(S38*18),IF(AND(S38&gt;=4.3,S38&lt;4.7),100-(S38*19),IF(AND(S38&gt;=4.7,S38&lt;=5),100-(S38*20),0))))))))))))))))))</f>
        <v>100</v>
      </c>
      <c r="K38" s="29">
        <f>IF(Data!$AF34=0,"",IF(AND(R38&lt;&gt;"",TRIM(Data!$B$5)="miles"),MAX(100-((R38*1000)/$C38),0),IF(AND(R38&lt;&gt;"",TRIM(Data!$B$5)="km"),MAX(100-((R38*1609.34)/$C38),0))))</f>
        <v>100</v>
      </c>
      <c r="L38" s="45">
        <f t="shared" si="0"/>
        <v>0</v>
      </c>
      <c r="M38" s="46">
        <f>Data!AK34</f>
        <v>0</v>
      </c>
      <c r="N38" s="47">
        <f>Data!AO34</f>
        <v>0</v>
      </c>
      <c r="O38" s="47">
        <f>Data!AS34</f>
        <v>0</v>
      </c>
      <c r="P38" s="47">
        <f>Data!AW34</f>
        <v>0</v>
      </c>
      <c r="Q38" s="47">
        <f>Data!BA34</f>
        <v>0</v>
      </c>
      <c r="R38" s="48">
        <f>Data!BE34</f>
        <v>0</v>
      </c>
      <c r="S38" s="49">
        <f>100*(Data!BB34/$C38)</f>
        <v>0</v>
      </c>
      <c r="T38" s="49">
        <f>100*(Data!$AX34/$C38)</f>
        <v>0</v>
      </c>
      <c r="U38" s="49">
        <f>IF(Data!$AF34=0,"",IF(Q37="","",IF(T38=0,100,IF(AND(T38&gt;0,T38&lt;0.3),100-(T38*6),IF(AND(T38&gt;=0.3,T38&lt;0.7),100-(T38*7),IF(AND(T38&gt;=0.7,T38&lt;1),100-(T38*8),IF(AND(T38&gt;=1,T38&lt;1.3),100-(T38*9),IF(AND(T38&gt;=1.3,T38&lt;1.7),100-(T38*10),IF(AND(T38&gt;=1.7,T38&lt;2),100-(T38*11),IF(AND(T38&gt;=2,T38&lt;2.3),100-(T38*12),IF(AND(T38&gt;=2.3,T38&lt;2.7),100-(T38*13),IF(AND(T38&gt;=2.7,T38&lt;3),100-(T38*14),IF(AND(T38&gt;=3,T38&lt;3.3),100-(T38*15),IF(AND(T38&gt;=3.3,T38&lt;3.7),100-(T38*16),IF(AND(T38&gt;=3.7,T38&lt;4),100-(T38*17),IF(AND(T38&gt;=4,T38&lt;4.3),100-(T38*18),IF(AND(T38&gt;=4.3,T38&lt;4.7),100-(T38*19),IF(AND(T38&gt;=4.7,T38&lt;=5),100-(T38*20),0))))))))))))))))))</f>
        <v>100</v>
      </c>
      <c r="V38" s="50">
        <f>IF(Data!$AF34=0,"",IF(AND(P38&lt;&gt;"",TRIM(Data!$B$5)="miles"),MAX(100-((P38*1000)/$C38),0),IF(AND(P38&lt;&gt;"",TRIM(Data!$B$5)="km"),MAX(100-((P38*1609.34)/$C38),0))))</f>
        <v>100</v>
      </c>
    </row>
    <row r="39" spans="1:22" x14ac:dyDescent="0.25">
      <c r="A39" s="27" t="str">
        <f>CONCATENATE(Data!F35," ",Data!G35)</f>
        <v xml:space="preserve"> </v>
      </c>
      <c r="B39" s="28" t="str">
        <f>CONCATENATE(Data!D35,Data!J35)</f>
        <v>GE01</v>
      </c>
      <c r="C39" s="93">
        <f>Data!AF35</f>
        <v>11.391792297363281</v>
      </c>
      <c r="D39" s="58">
        <f>IF(Data!AF35=0,"-",IF(AND(R39="",Q39&lt;&gt;""),F39*$G$4+G39*$G$5+H39*$G$6+I39*$G$7+J39*$G$8,IF(AND(Q39="",P39&lt;&gt;""),F39*$G$4+G39*$G$5+H39*$G$6+I39*$G$7,IF(AND(P39="",O39&lt;&gt;""),F39*$G$4+G39*$G$5+H39*$G$6,IF(AND(O39="",N39&lt;&gt;""),F39*$G$4+G39*$G$5,IF(AND(N39="",M39&lt;&gt;""),F39*$G$4,F39*$G$4+G39*$G$5+H39*$G$6+I39*$G$7+J39*$G$8+K39*$G$9))))))</f>
        <v>90</v>
      </c>
      <c r="E39" s="30" t="str">
        <f>IF(Data!AF35=0,"",IF(D39&lt;$K$7,$J$8,IF(AND(D39&gt;=$K$7,D39&lt;$K$6),$J$7,IF(AND(D39&gt;=$K$6,D39&lt;$K$5),$J$6,IF(D39&gt;=$K$5,$J$5)))))</f>
        <v>Mild Risk</v>
      </c>
      <c r="F39" s="29">
        <f>IF(Data!$AF35=0,"",IF(AND(M39&lt;&gt;"",TRIM(Data!$B$5)="miles"),MAX(100-((M39*1000)/$C39),0),IF(AND(M39&lt;&gt;"",TRIM(Data!$B$5)="km"),MAX(100-((M39*1609.34)/$C39),0))))</f>
        <v>100</v>
      </c>
      <c r="G39" s="29">
        <f>IF(Data!$AF35=0,"",IF(AND(N39&lt;&gt;"",TRIM(Data!$B$5)="miles"),MAX(100-((N39*1000)/$C39),0),IF(AND(N39&lt;&gt;"",TRIM(Data!$B$5)="km"),MAX(100-((N39*1609.34)/$C39),0))))</f>
        <v>100</v>
      </c>
      <c r="H39" s="29">
        <f>IF(Data!$AF35=0,"",IF(AND(O39&lt;&gt;"",TRIM(Data!$B$5)="miles"),MAX(100-((O39*1000)/$C39),0),IF(AND(O39&lt;&gt;"",TRIM(Data!$B$5)="km"),MAX(100-((O39*1609.34)/$C39),0))))</f>
        <v>100</v>
      </c>
      <c r="I39" s="29">
        <f>IF(Data!$AF35=0,"",IF(P39="","",(0.7*U39+0.3*V39)))</f>
        <v>100</v>
      </c>
      <c r="J39" s="29">
        <f>IF(Data!$AF35=0,"",IF(Q38="","",IF(S39=0,100,IF(AND(S39&gt;0,S39&lt;0.3),100-(S39*6),IF(AND(S39&gt;=0.3,S39&lt;0.7),100-(S39*7),IF(AND(S39&gt;=0.7,S39&lt;1),100-(S39*8),IF(AND(S39&gt;=1,S39&lt;1.3),100-(S39*9),IF(AND(S39&gt;=1.3,S39&lt;1.7),100-(S39*10),IF(AND(S39&gt;=1.7,S39&lt;2),100-(S39*11),IF(AND(S39&gt;=2,S39&lt;2.3),100-(S39*12),IF(AND(S39&gt;=2.3,S39&lt;2.7),100-(S39*13),IF(AND(S39&gt;=2.7,S39&lt;3),100-(S39*14),IF(AND(S39&gt;=3,S39&lt;3.3),100-(S39*15),IF(AND(S39&gt;=3.3,S39&lt;3.7),100-(S39*16),IF(AND(S39&gt;=3.7,S39&lt;4),100-(S39*17),IF(AND(S39&gt;=4,S39&lt;4.3),100-(S39*18),IF(AND(S39&gt;=4.3,S39&lt;4.7),100-(S39*19),IF(AND(S39&gt;=4.7,S39&lt;=5),100-(S39*20),0))))))))))))))))))</f>
        <v>100</v>
      </c>
      <c r="K39" s="29">
        <f>IF(Data!$AF35=0,"",IF(AND(R39&lt;&gt;"",TRIM(Data!$B$5)="miles"),MAX(100-((R39*1000)/$C39),0),IF(AND(R39&lt;&gt;"",TRIM(Data!$B$5)="km"),MAX(100-((R39*1609.34)/$C39),0))))</f>
        <v>0</v>
      </c>
      <c r="L39" s="45">
        <f t="shared" si="0"/>
        <v>4</v>
      </c>
      <c r="M39" s="46">
        <f>Data!AK35</f>
        <v>0</v>
      </c>
      <c r="N39" s="47">
        <f>Data!AO35</f>
        <v>0</v>
      </c>
      <c r="O39" s="47">
        <f>Data!AS35</f>
        <v>0</v>
      </c>
      <c r="P39" s="47">
        <f>Data!AW35</f>
        <v>0</v>
      </c>
      <c r="Q39" s="47">
        <f>Data!BA35</f>
        <v>0</v>
      </c>
      <c r="R39" s="48">
        <f>Data!BE35</f>
        <v>4</v>
      </c>
      <c r="S39" s="49">
        <f>100*(Data!BB35/$C39)</f>
        <v>0</v>
      </c>
      <c r="T39" s="49">
        <f>100*(Data!$AX35/$C39)</f>
        <v>0</v>
      </c>
      <c r="U39" s="49">
        <f>IF(Data!$AF35=0,"",IF(Q38="","",IF(T39=0,100,IF(AND(T39&gt;0,T39&lt;0.3),100-(T39*6),IF(AND(T39&gt;=0.3,T39&lt;0.7),100-(T39*7),IF(AND(T39&gt;=0.7,T39&lt;1),100-(T39*8),IF(AND(T39&gt;=1,T39&lt;1.3),100-(T39*9),IF(AND(T39&gt;=1.3,T39&lt;1.7),100-(T39*10),IF(AND(T39&gt;=1.7,T39&lt;2),100-(T39*11),IF(AND(T39&gt;=2,T39&lt;2.3),100-(T39*12),IF(AND(T39&gt;=2.3,T39&lt;2.7),100-(T39*13),IF(AND(T39&gt;=2.7,T39&lt;3),100-(T39*14),IF(AND(T39&gt;=3,T39&lt;3.3),100-(T39*15),IF(AND(T39&gt;=3.3,T39&lt;3.7),100-(T39*16),IF(AND(T39&gt;=3.7,T39&lt;4),100-(T39*17),IF(AND(T39&gt;=4,T39&lt;4.3),100-(T39*18),IF(AND(T39&gt;=4.3,T39&lt;4.7),100-(T39*19),IF(AND(T39&gt;=4.7,T39&lt;=5),100-(T39*20),0))))))))))))))))))</f>
        <v>100</v>
      </c>
      <c r="V39" s="50">
        <f>IF(Data!$AF35=0,"",IF(AND(P39&lt;&gt;"",TRIM(Data!$B$5)="miles"),MAX(100-((P39*1000)/$C39),0),IF(AND(P39&lt;&gt;"",TRIM(Data!$B$5)="km"),MAX(100-((P39*1609.34)/$C39),0))))</f>
        <v>100</v>
      </c>
    </row>
    <row r="40" spans="1:22" x14ac:dyDescent="0.25">
      <c r="A40" s="27" t="str">
        <f>CONCATENATE(Data!F36," ",Data!G36)</f>
        <v xml:space="preserve"> </v>
      </c>
      <c r="B40" s="28" t="str">
        <f>CONCATENATE(Data!D36,Data!J36)</f>
        <v>GE01</v>
      </c>
      <c r="C40" s="93">
        <f>Data!AF36</f>
        <v>15.206947326660156</v>
      </c>
      <c r="D40" s="58">
        <f>IF(Data!AF36=0,"-",IF(AND(R40="",Q40&lt;&gt;""),F40*$G$4+G40*$G$5+H40*$G$6+I40*$G$7+J40*$G$8,IF(AND(Q40="",P40&lt;&gt;""),F40*$G$4+G40*$G$5+H40*$G$6+I40*$G$7,IF(AND(P40="",O40&lt;&gt;""),F40*$G$4+G40*$G$5+H40*$G$6,IF(AND(O40="",N40&lt;&gt;""),F40*$G$4+G40*$G$5,IF(AND(N40="",M40&lt;&gt;""),F40*$G$4,F40*$G$4+G40*$G$5+H40*$G$6+I40*$G$7+J40*$G$8+K40*$G$9))))))</f>
        <v>90</v>
      </c>
      <c r="E40" s="30" t="str">
        <f>IF(Data!AF36=0,"",IF(D40&lt;$K$7,$J$8,IF(AND(D40&gt;=$K$7,D40&lt;$K$6),$J$7,IF(AND(D40&gt;=$K$6,D40&lt;$K$5),$J$6,IF(D40&gt;=$K$5,$J$5)))))</f>
        <v>Mild Risk</v>
      </c>
      <c r="F40" s="29">
        <f>IF(Data!$AF36=0,"",IF(AND(M40&lt;&gt;"",TRIM(Data!$B$5)="miles"),MAX(100-((M40*1000)/$C40),0),IF(AND(M40&lt;&gt;"",TRIM(Data!$B$5)="km"),MAX(100-((M40*1609.34)/$C40),0))))</f>
        <v>100</v>
      </c>
      <c r="G40" s="29">
        <f>IF(Data!$AF36=0,"",IF(AND(N40&lt;&gt;"",TRIM(Data!$B$5)="miles"),MAX(100-((N40*1000)/$C40),0),IF(AND(N40&lt;&gt;"",TRIM(Data!$B$5)="km"),MAX(100-((N40*1609.34)/$C40),0))))</f>
        <v>100</v>
      </c>
      <c r="H40" s="29">
        <f>IF(Data!$AF36=0,"",IF(AND(O40&lt;&gt;"",TRIM(Data!$B$5)="miles"),MAX(100-((O40*1000)/$C40),0),IF(AND(O40&lt;&gt;"",TRIM(Data!$B$5)="km"),MAX(100-((O40*1609.34)/$C40),0))))</f>
        <v>100</v>
      </c>
      <c r="I40" s="29">
        <f>IF(Data!$AF36=0,"",IF(P40="","",(0.7*U40+0.3*V40)))</f>
        <v>100</v>
      </c>
      <c r="J40" s="29">
        <f>IF(Data!$AF36=0,"",IF(Q39="","",IF(S40=0,100,IF(AND(S40&gt;0,S40&lt;0.3),100-(S40*6),IF(AND(S40&gt;=0.3,S40&lt;0.7),100-(S40*7),IF(AND(S40&gt;=0.7,S40&lt;1),100-(S40*8),IF(AND(S40&gt;=1,S40&lt;1.3),100-(S40*9),IF(AND(S40&gt;=1.3,S40&lt;1.7),100-(S40*10),IF(AND(S40&gt;=1.7,S40&lt;2),100-(S40*11),IF(AND(S40&gt;=2,S40&lt;2.3),100-(S40*12),IF(AND(S40&gt;=2.3,S40&lt;2.7),100-(S40*13),IF(AND(S40&gt;=2.7,S40&lt;3),100-(S40*14),IF(AND(S40&gt;=3,S40&lt;3.3),100-(S40*15),IF(AND(S40&gt;=3.3,S40&lt;3.7),100-(S40*16),IF(AND(S40&gt;=3.7,S40&lt;4),100-(S40*17),IF(AND(S40&gt;=4,S40&lt;4.3),100-(S40*18),IF(AND(S40&gt;=4.3,S40&lt;4.7),100-(S40*19),IF(AND(S40&gt;=4.7,S40&lt;=5),100-(S40*20),0))))))))))))))))))</f>
        <v>100</v>
      </c>
      <c r="K40" s="29">
        <f>IF(Data!$AF36=0,"",IF(AND(R40&lt;&gt;"",TRIM(Data!$B$5)="miles"),MAX(100-((R40*1000)/$C40),0),IF(AND(R40&lt;&gt;"",TRIM(Data!$B$5)="km"),MAX(100-((R40*1609.34)/$C40),0))))</f>
        <v>0</v>
      </c>
      <c r="L40" s="45">
        <f t="shared" si="0"/>
        <v>3</v>
      </c>
      <c r="M40" s="46">
        <f>Data!AK36</f>
        <v>0</v>
      </c>
      <c r="N40" s="47">
        <f>Data!AO36</f>
        <v>0</v>
      </c>
      <c r="O40" s="47">
        <f>Data!AS36</f>
        <v>0</v>
      </c>
      <c r="P40" s="47">
        <f>Data!AW36</f>
        <v>0</v>
      </c>
      <c r="Q40" s="47">
        <f>Data!BA36</f>
        <v>0</v>
      </c>
      <c r="R40" s="48">
        <f>Data!BE36</f>
        <v>3</v>
      </c>
      <c r="S40" s="49">
        <f>100*(Data!BB36/$C40)</f>
        <v>0</v>
      </c>
      <c r="T40" s="49">
        <f>100*(Data!$AX36/$C40)</f>
        <v>0</v>
      </c>
      <c r="U40" s="49">
        <f>IF(Data!$AF36=0,"",IF(Q39="","",IF(T40=0,100,IF(AND(T40&gt;0,T40&lt;0.3),100-(T40*6),IF(AND(T40&gt;=0.3,T40&lt;0.7),100-(T40*7),IF(AND(T40&gt;=0.7,T40&lt;1),100-(T40*8),IF(AND(T40&gt;=1,T40&lt;1.3),100-(T40*9),IF(AND(T40&gt;=1.3,T40&lt;1.7),100-(T40*10),IF(AND(T40&gt;=1.7,T40&lt;2),100-(T40*11),IF(AND(T40&gt;=2,T40&lt;2.3),100-(T40*12),IF(AND(T40&gt;=2.3,T40&lt;2.7),100-(T40*13),IF(AND(T40&gt;=2.7,T40&lt;3),100-(T40*14),IF(AND(T40&gt;=3,T40&lt;3.3),100-(T40*15),IF(AND(T40&gt;=3.3,T40&lt;3.7),100-(T40*16),IF(AND(T40&gt;=3.7,T40&lt;4),100-(T40*17),IF(AND(T40&gt;=4,T40&lt;4.3),100-(T40*18),IF(AND(T40&gt;=4.3,T40&lt;4.7),100-(T40*19),IF(AND(T40&gt;=4.7,T40&lt;=5),100-(T40*20),0))))))))))))))))))</f>
        <v>100</v>
      </c>
      <c r="V40" s="50">
        <f>IF(Data!$AF36=0,"",IF(AND(P40&lt;&gt;"",TRIM(Data!$B$5)="miles"),MAX(100-((P40*1000)/$C40),0),IF(AND(P40&lt;&gt;"",TRIM(Data!$B$5)="km"),MAX(100-((P40*1609.34)/$C40),0))))</f>
        <v>100</v>
      </c>
    </row>
    <row r="41" spans="1:22" x14ac:dyDescent="0.25">
      <c r="A41" s="27" t="str">
        <f>CONCATENATE(Data!F37," ",Data!G37)</f>
        <v xml:space="preserve"> </v>
      </c>
      <c r="B41" s="28" t="str">
        <f>CONCATENATE(Data!D37,Data!J37)</f>
        <v>GE01</v>
      </c>
      <c r="C41" s="93">
        <f>Data!AF37</f>
        <v>9.5906906127929688</v>
      </c>
      <c r="D41" s="58">
        <f>IF(Data!AF37=0,"-",IF(AND(R41="",Q41&lt;&gt;""),F41*$G$4+G41*$G$5+H41*$G$6+I41*$G$7+J41*$G$8,IF(AND(Q41="",P41&lt;&gt;""),F41*$G$4+G41*$G$5+H41*$G$6+I41*$G$7,IF(AND(P41="",O41&lt;&gt;""),F41*$G$4+G41*$G$5+H41*$G$6,IF(AND(O41="",N41&lt;&gt;""),F41*$G$4+G41*$G$5,IF(AND(N41="",M41&lt;&gt;""),F41*$G$4,F41*$G$4+G41*$G$5+H41*$G$6+I41*$G$7+J41*$G$8+K41*$G$9))))))</f>
        <v>80</v>
      </c>
      <c r="E41" s="30" t="str">
        <f>IF(Data!AF37=0,"",IF(D41&lt;$K$7,$J$8,IF(AND(D41&gt;=$K$7,D41&lt;$K$6),$J$7,IF(AND(D41&gt;=$K$6,D41&lt;$K$5),$J$6,IF(D41&gt;=$K$5,$J$5)))))</f>
        <v>Mild Risk</v>
      </c>
      <c r="F41" s="29">
        <f>IF(Data!$AF37=0,"",IF(AND(M41&lt;&gt;"",TRIM(Data!$B$5)="miles"),MAX(100-((M41*1000)/$C41),0),IF(AND(M41&lt;&gt;"",TRIM(Data!$B$5)="km"),MAX(100-((M41*1609.34)/$C41),0))))</f>
        <v>100</v>
      </c>
      <c r="G41" s="29">
        <f>IF(Data!$AF37=0,"",IF(AND(N41&lt;&gt;"",TRIM(Data!$B$5)="miles"),MAX(100-((N41*1000)/$C41),0),IF(AND(N41&lt;&gt;"",TRIM(Data!$B$5)="km"),MAX(100-((N41*1609.34)/$C41),0))))</f>
        <v>100</v>
      </c>
      <c r="H41" s="29">
        <f>IF(Data!$AF37=0,"",IF(AND(O41&lt;&gt;"",TRIM(Data!$B$5)="miles"),MAX(100-((O41*1000)/$C41),0),IF(AND(O41&lt;&gt;"",TRIM(Data!$B$5)="km"),MAX(100-((O41*1609.34)/$C41),0))))</f>
        <v>100</v>
      </c>
      <c r="I41" s="29">
        <f>IF(Data!$AF37=0,"",IF(P41="","",(0.7*U41+0.3*V41)))</f>
        <v>100</v>
      </c>
      <c r="J41" s="29">
        <f>IF(Data!$AF37=0,"",IF(Q40="","",IF(S41=0,100,IF(AND(S41&gt;0,S41&lt;0.3),100-(S41*6),IF(AND(S41&gt;=0.3,S41&lt;0.7),100-(S41*7),IF(AND(S41&gt;=0.7,S41&lt;1),100-(S41*8),IF(AND(S41&gt;=1,S41&lt;1.3),100-(S41*9),IF(AND(S41&gt;=1.3,S41&lt;1.7),100-(S41*10),IF(AND(S41&gt;=1.7,S41&lt;2),100-(S41*11),IF(AND(S41&gt;=2,S41&lt;2.3),100-(S41*12),IF(AND(S41&gt;=2.3,S41&lt;2.7),100-(S41*13),IF(AND(S41&gt;=2.7,S41&lt;3),100-(S41*14),IF(AND(S41&gt;=3,S41&lt;3.3),100-(S41*15),IF(AND(S41&gt;=3.3,S41&lt;3.7),100-(S41*16),IF(AND(S41&gt;=3.7,S41&lt;4),100-(S41*17),IF(AND(S41&gt;=4,S41&lt;4.3),100-(S41*18),IF(AND(S41&gt;=4.3,S41&lt;4.7),100-(S41*19),IF(AND(S41&gt;=4.7,S41&lt;=5),100-(S41*20),0))))))))))))))))))</f>
        <v>0</v>
      </c>
      <c r="K41" s="29">
        <f>IF(Data!$AF37=0,"",IF(AND(R41&lt;&gt;"",TRIM(Data!$B$5)="miles"),MAX(100-((R41*1000)/$C41),0),IF(AND(R41&lt;&gt;"",TRIM(Data!$B$5)="km"),MAX(100-((R41*1609.34)/$C41),0))))</f>
        <v>100</v>
      </c>
      <c r="L41" s="45">
        <f t="shared" si="0"/>
        <v>2</v>
      </c>
      <c r="M41" s="46">
        <f>Data!AK37</f>
        <v>0</v>
      </c>
      <c r="N41" s="47">
        <f>Data!AO37</f>
        <v>0</v>
      </c>
      <c r="O41" s="47">
        <f>Data!AS37</f>
        <v>0</v>
      </c>
      <c r="P41" s="47">
        <f>Data!AW37</f>
        <v>0</v>
      </c>
      <c r="Q41" s="47">
        <f>Data!BA37</f>
        <v>2</v>
      </c>
      <c r="R41" s="48">
        <f>Data!BE37</f>
        <v>0</v>
      </c>
      <c r="S41" s="49">
        <f>100*(Data!BB37/$C41)</f>
        <v>5.6340250719728635</v>
      </c>
      <c r="T41" s="49">
        <f>100*(Data!$AX37/$C41)</f>
        <v>0</v>
      </c>
      <c r="U41" s="49">
        <f>IF(Data!$AF37=0,"",IF(Q40="","",IF(T41=0,100,IF(AND(T41&gt;0,T41&lt;0.3),100-(T41*6),IF(AND(T41&gt;=0.3,T41&lt;0.7),100-(T41*7),IF(AND(T41&gt;=0.7,T41&lt;1),100-(T41*8),IF(AND(T41&gt;=1,T41&lt;1.3),100-(T41*9),IF(AND(T41&gt;=1.3,T41&lt;1.7),100-(T41*10),IF(AND(T41&gt;=1.7,T41&lt;2),100-(T41*11),IF(AND(T41&gt;=2,T41&lt;2.3),100-(T41*12),IF(AND(T41&gt;=2.3,T41&lt;2.7),100-(T41*13),IF(AND(T41&gt;=2.7,T41&lt;3),100-(T41*14),IF(AND(T41&gt;=3,T41&lt;3.3),100-(T41*15),IF(AND(T41&gt;=3.3,T41&lt;3.7),100-(T41*16),IF(AND(T41&gt;=3.7,T41&lt;4),100-(T41*17),IF(AND(T41&gt;=4,T41&lt;4.3),100-(T41*18),IF(AND(T41&gt;=4.3,T41&lt;4.7),100-(T41*19),IF(AND(T41&gt;=4.7,T41&lt;=5),100-(T41*20),0))))))))))))))))))</f>
        <v>100</v>
      </c>
      <c r="V41" s="50">
        <f>IF(Data!$AF37=0,"",IF(AND(P41&lt;&gt;"",TRIM(Data!$B$5)="miles"),MAX(100-((P41*1000)/$C41),0),IF(AND(P41&lt;&gt;"",TRIM(Data!$B$5)="km"),MAX(100-((P41*1609.34)/$C41),0))))</f>
        <v>100</v>
      </c>
    </row>
    <row r="42" spans="1:22" x14ac:dyDescent="0.25">
      <c r="A42" s="27" t="str">
        <f>CONCATENATE(Data!F38," ",Data!G38)</f>
        <v xml:space="preserve"> </v>
      </c>
      <c r="B42" s="28" t="str">
        <f>CONCATENATE(Data!D38,Data!J38)</f>
        <v>GE01</v>
      </c>
      <c r="C42" s="93">
        <f>Data!AF38</f>
        <v>19.83924674987793</v>
      </c>
      <c r="D42" s="58">
        <f>IF(Data!AF38=0,"-",IF(AND(R42="",Q42&lt;&gt;""),F42*$G$4+G42*$G$5+H42*$G$6+I42*$G$7+J42*$G$8,IF(AND(Q42="",P42&lt;&gt;""),F42*$G$4+G42*$G$5+H42*$G$6+I42*$G$7,IF(AND(P42="",O42&lt;&gt;""),F42*$G$4+G42*$G$5+H42*$G$6,IF(AND(O42="",N42&lt;&gt;""),F42*$G$4+G42*$G$5,IF(AND(N42="",M42&lt;&gt;""),F42*$G$4,F42*$G$4+G42*$G$5+H42*$G$6+I42*$G$7+J42*$G$8+K42*$G$9))))))</f>
        <v>100</v>
      </c>
      <c r="E42" s="30" t="str">
        <f>IF(Data!AF38=0,"",IF(D42&lt;$K$7,$J$8,IF(AND(D42&gt;=$K$7,D42&lt;$K$6),$J$7,IF(AND(D42&gt;=$K$6,D42&lt;$K$5),$J$6,IF(D42&gt;=$K$5,$J$5)))))</f>
        <v>Low Risk</v>
      </c>
      <c r="F42" s="29">
        <f>IF(Data!$AF38=0,"",IF(AND(M42&lt;&gt;"",TRIM(Data!$B$5)="miles"),MAX(100-((M42*1000)/$C42),0),IF(AND(M42&lt;&gt;"",TRIM(Data!$B$5)="km"),MAX(100-((M42*1609.34)/$C42),0))))</f>
        <v>100</v>
      </c>
      <c r="G42" s="29">
        <f>IF(Data!$AF38=0,"",IF(AND(N42&lt;&gt;"",TRIM(Data!$B$5)="miles"),MAX(100-((N42*1000)/$C42),0),IF(AND(N42&lt;&gt;"",TRIM(Data!$B$5)="km"),MAX(100-((N42*1609.34)/$C42),0))))</f>
        <v>100</v>
      </c>
      <c r="H42" s="29">
        <f>IF(Data!$AF38=0,"",IF(AND(O42&lt;&gt;"",TRIM(Data!$B$5)="miles"),MAX(100-((O42*1000)/$C42),0),IF(AND(O42&lt;&gt;"",TRIM(Data!$B$5)="km"),MAX(100-((O42*1609.34)/$C42),0))))</f>
        <v>100</v>
      </c>
      <c r="I42" s="29">
        <f>IF(Data!$AF38=0,"",IF(P42="","",(0.7*U42+0.3*V42)))</f>
        <v>100</v>
      </c>
      <c r="J42" s="29">
        <f>IF(Data!$AF38=0,"",IF(Q41="","",IF(S42=0,100,IF(AND(S42&gt;0,S42&lt;0.3),100-(S42*6),IF(AND(S42&gt;=0.3,S42&lt;0.7),100-(S42*7),IF(AND(S42&gt;=0.7,S42&lt;1),100-(S42*8),IF(AND(S42&gt;=1,S42&lt;1.3),100-(S42*9),IF(AND(S42&gt;=1.3,S42&lt;1.7),100-(S42*10),IF(AND(S42&gt;=1.7,S42&lt;2),100-(S42*11),IF(AND(S42&gt;=2,S42&lt;2.3),100-(S42*12),IF(AND(S42&gt;=2.3,S42&lt;2.7),100-(S42*13),IF(AND(S42&gt;=2.7,S42&lt;3),100-(S42*14),IF(AND(S42&gt;=3,S42&lt;3.3),100-(S42*15),IF(AND(S42&gt;=3.3,S42&lt;3.7),100-(S42*16),IF(AND(S42&gt;=3.7,S42&lt;4),100-(S42*17),IF(AND(S42&gt;=4,S42&lt;4.3),100-(S42*18),IF(AND(S42&gt;=4.3,S42&lt;4.7),100-(S42*19),IF(AND(S42&gt;=4.7,S42&lt;=5),100-(S42*20),0))))))))))))))))))</f>
        <v>100</v>
      </c>
      <c r="K42" s="29">
        <f>IF(Data!$AF38=0,"",IF(AND(R42&lt;&gt;"",TRIM(Data!$B$5)="miles"),MAX(100-((R42*1000)/$C42),0),IF(AND(R42&lt;&gt;"",TRIM(Data!$B$5)="km"),MAX(100-((R42*1609.34)/$C42),0))))</f>
        <v>100</v>
      </c>
      <c r="L42" s="45">
        <f t="shared" si="0"/>
        <v>0</v>
      </c>
      <c r="M42" s="46">
        <f>Data!AK38</f>
        <v>0</v>
      </c>
      <c r="N42" s="47">
        <f>Data!AO38</f>
        <v>0</v>
      </c>
      <c r="O42" s="47">
        <f>Data!AS38</f>
        <v>0</v>
      </c>
      <c r="P42" s="47">
        <f>Data!AW38</f>
        <v>0</v>
      </c>
      <c r="Q42" s="47">
        <f>Data!BA38</f>
        <v>0</v>
      </c>
      <c r="R42" s="48">
        <f>Data!BE38</f>
        <v>0</v>
      </c>
      <c r="S42" s="49">
        <f>100*(Data!BB38/$C42)</f>
        <v>0</v>
      </c>
      <c r="T42" s="49">
        <f>100*(Data!$AX38/$C42)</f>
        <v>0</v>
      </c>
      <c r="U42" s="49">
        <f>IF(Data!$AF38=0,"",IF(Q41="","",IF(T42=0,100,IF(AND(T42&gt;0,T42&lt;0.3),100-(T42*6),IF(AND(T42&gt;=0.3,T42&lt;0.7),100-(T42*7),IF(AND(T42&gt;=0.7,T42&lt;1),100-(T42*8),IF(AND(T42&gt;=1,T42&lt;1.3),100-(T42*9),IF(AND(T42&gt;=1.3,T42&lt;1.7),100-(T42*10),IF(AND(T42&gt;=1.7,T42&lt;2),100-(T42*11),IF(AND(T42&gt;=2,T42&lt;2.3),100-(T42*12),IF(AND(T42&gt;=2.3,T42&lt;2.7),100-(T42*13),IF(AND(T42&gt;=2.7,T42&lt;3),100-(T42*14),IF(AND(T42&gt;=3,T42&lt;3.3),100-(T42*15),IF(AND(T42&gt;=3.3,T42&lt;3.7),100-(T42*16),IF(AND(T42&gt;=3.7,T42&lt;4),100-(T42*17),IF(AND(T42&gt;=4,T42&lt;4.3),100-(T42*18),IF(AND(T42&gt;=4.3,T42&lt;4.7),100-(T42*19),IF(AND(T42&gt;=4.7,T42&lt;=5),100-(T42*20),0))))))))))))))))))</f>
        <v>100</v>
      </c>
      <c r="V42" s="50">
        <f>IF(Data!$AF38=0,"",IF(AND(P42&lt;&gt;"",TRIM(Data!$B$5)="miles"),MAX(100-((P42*1000)/$C42),0),IF(AND(P42&lt;&gt;"",TRIM(Data!$B$5)="km"),MAX(100-((P42*1609.34)/$C42),0))))</f>
        <v>100</v>
      </c>
    </row>
    <row r="43" spans="1:22" x14ac:dyDescent="0.25">
      <c r="A43" s="27" t="str">
        <f>CONCATENATE(Data!F39," ",Data!G39)</f>
        <v xml:space="preserve"> </v>
      </c>
      <c r="B43" s="28" t="str">
        <f>CONCATENATE(Data!D39,Data!J39)</f>
        <v>GE01</v>
      </c>
      <c r="C43" s="93">
        <f>Data!AF39</f>
        <v>114.83872985839844</v>
      </c>
      <c r="D43" s="58">
        <f>IF(Data!AF39=0,"-",IF(AND(R43="",Q43&lt;&gt;""),F43*$G$4+G43*$G$5+H43*$G$6+I43*$G$7+J43*$G$8,IF(AND(Q43="",P43&lt;&gt;""),F43*$G$4+G43*$G$5+H43*$G$6+I43*$G$7,IF(AND(P43="",O43&lt;&gt;""),F43*$G$4+G43*$G$5+H43*$G$6,IF(AND(O43="",N43&lt;&gt;""),F43*$G$4+G43*$G$5,IF(AND(N43="",M43&lt;&gt;""),F43*$G$4,F43*$G$4+G43*$G$5+H43*$G$6+I43*$G$7+J43*$G$8+K43*$G$9))))))</f>
        <v>61.724720906831735</v>
      </c>
      <c r="E43" s="30" t="str">
        <f>IF(Data!AF39=0,"",IF(D43&lt;$K$7,$J$8,IF(AND(D43&gt;=$K$7,D43&lt;$K$6),$J$7,IF(AND(D43&gt;=$K$6,D43&lt;$K$5),$J$6,IF(D43&gt;=$K$5,$J$5)))))</f>
        <v>Medium Risk</v>
      </c>
      <c r="F43" s="29">
        <f>IF(Data!$AF39=0,"",IF(AND(M43&lt;&gt;"",TRIM(Data!$B$5)="miles"),MAX(100-((M43*1000)/$C43),0),IF(AND(M43&lt;&gt;"",TRIM(Data!$B$5)="km"),MAX(100-((M43*1609.34)/$C43),0))))</f>
        <v>100</v>
      </c>
      <c r="G43" s="29">
        <f>IF(Data!$AF39=0,"",IF(AND(N43&lt;&gt;"",TRIM(Data!$B$5)="miles"),MAX(100-((N43*1000)/$C43),0),IF(AND(N43&lt;&gt;"",TRIM(Data!$B$5)="km"),MAX(100-((N43*1609.34)/$C43),0))))</f>
        <v>100</v>
      </c>
      <c r="H43" s="29">
        <f>IF(Data!$AF39=0,"",IF(AND(O43&lt;&gt;"",TRIM(Data!$B$5)="miles"),MAX(100-((O43*1000)/$C43),0),IF(AND(O43&lt;&gt;"",TRIM(Data!$B$5)="km"),MAX(100-((O43*1609.34)/$C43),0))))</f>
        <v>100</v>
      </c>
      <c r="I43" s="29">
        <f>IF(Data!$AF39=0,"",IF(P43="","",(0.7*U43+0.3*V43)))</f>
        <v>6.4887681766488781</v>
      </c>
      <c r="J43" s="29">
        <f>IF(Data!$AF39=0,"",IF(Q42="","",IF(S43=0,100,IF(AND(S43&gt;0,S43&lt;0.3),100-(S43*6),IF(AND(S43&gt;=0.3,S43&lt;0.7),100-(S43*7),IF(AND(S43&gt;=0.7,S43&lt;1),100-(S43*8),IF(AND(S43&gt;=1,S43&lt;1.3),100-(S43*9),IF(AND(S43&gt;=1.3,S43&lt;1.7),100-(S43*10),IF(AND(S43&gt;=1.7,S43&lt;2),100-(S43*11),IF(AND(S43&gt;=2,S43&lt;2.3),100-(S43*12),IF(AND(S43&gt;=2.3,S43&lt;2.7),100-(S43*13),IF(AND(S43&gt;=2.7,S43&lt;3),100-(S43*14),IF(AND(S43&gt;=3,S43&lt;3.3),100-(S43*15),IF(AND(S43&gt;=3.3,S43&lt;3.7),100-(S43*16),IF(AND(S43&gt;=3.7,S43&lt;4),100-(S43*17),IF(AND(S43&gt;=4,S43&lt;4.3),100-(S43*18),IF(AND(S43&gt;=4.3,S43&lt;4.7),100-(S43*19),IF(AND(S43&gt;=4.7,S43&lt;=5),100-(S43*20),0))))))))))))))))))</f>
        <v>100</v>
      </c>
      <c r="K43" s="29">
        <f>IF(Data!$AF39=0,"",IF(AND(R43&lt;&gt;"",TRIM(Data!$B$5)="miles"),MAX(100-((R43*1000)/$C43),0),IF(AND(R43&lt;&gt;"",TRIM(Data!$B$5)="km"),MAX(100-((R43*1609.34)/$C43),0))))</f>
        <v>91.292136361721802</v>
      </c>
      <c r="L43" s="45">
        <f t="shared" si="0"/>
        <v>10</v>
      </c>
      <c r="M43" s="46">
        <f>Data!AK39</f>
        <v>0</v>
      </c>
      <c r="N43" s="47">
        <f>Data!AO39</f>
        <v>0</v>
      </c>
      <c r="O43" s="47">
        <f>Data!AS39</f>
        <v>0</v>
      </c>
      <c r="P43" s="47">
        <f>Data!AW39</f>
        <v>9</v>
      </c>
      <c r="Q43" s="47">
        <f>Data!BA39</f>
        <v>0</v>
      </c>
      <c r="R43" s="48">
        <f>Data!BE39</f>
        <v>1</v>
      </c>
      <c r="S43" s="49">
        <f>100*(Data!BB39/$C43)</f>
        <v>0</v>
      </c>
      <c r="T43" s="49">
        <f>100*(Data!$AX39/$C43)</f>
        <v>6.5222752017619818</v>
      </c>
      <c r="U43" s="49">
        <f>IF(Data!$AF39=0,"",IF(Q42="","",IF(T43=0,100,IF(AND(T43&gt;0,T43&lt;0.3),100-(T43*6),IF(AND(T43&gt;=0.3,T43&lt;0.7),100-(T43*7),IF(AND(T43&gt;=0.7,T43&lt;1),100-(T43*8),IF(AND(T43&gt;=1,T43&lt;1.3),100-(T43*9),IF(AND(T43&gt;=1.3,T43&lt;1.7),100-(T43*10),IF(AND(T43&gt;=1.7,T43&lt;2),100-(T43*11),IF(AND(T43&gt;=2,T43&lt;2.3),100-(T43*12),IF(AND(T43&gt;=2.3,T43&lt;2.7),100-(T43*13),IF(AND(T43&gt;=2.7,T43&lt;3),100-(T43*14),IF(AND(T43&gt;=3,T43&lt;3.3),100-(T43*15),IF(AND(T43&gt;=3.3,T43&lt;3.7),100-(T43*16),IF(AND(T43&gt;=3.7,T43&lt;4),100-(T43*17),IF(AND(T43&gt;=4,T43&lt;4.3),100-(T43*18),IF(AND(T43&gt;=4.3,T43&lt;4.7),100-(T43*19),IF(AND(T43&gt;=4.7,T43&lt;=5),100-(T43*20),0))))))))))))))))))</f>
        <v>0</v>
      </c>
      <c r="V43" s="50">
        <f>IF(Data!$AF39=0,"",IF(AND(P43&lt;&gt;"",TRIM(Data!$B$5)="miles"),MAX(100-((P43*1000)/$C43),0),IF(AND(P43&lt;&gt;"",TRIM(Data!$B$5)="km"),MAX(100-((P43*1609.34)/$C43),0))))</f>
        <v>21.629227255496261</v>
      </c>
    </row>
    <row r="44" spans="1:22" x14ac:dyDescent="0.25">
      <c r="A44" s="27" t="str">
        <f>CONCATENATE(Data!F40," ",Data!G40)</f>
        <v xml:space="preserve"> </v>
      </c>
      <c r="B44" s="28" t="str">
        <f>CONCATENATE(Data!D40,Data!J40)</f>
        <v>GE01</v>
      </c>
      <c r="C44" s="93">
        <f>Data!AF40</f>
        <v>13.819070816040039</v>
      </c>
      <c r="D44" s="58">
        <f>IF(Data!AF40=0,"-",IF(AND(R44="",Q44&lt;&gt;""),F44*$G$4+G44*$G$5+H44*$G$6+I44*$G$7+J44*$G$8,IF(AND(Q44="",P44&lt;&gt;""),F44*$G$4+G44*$G$5+H44*$G$6+I44*$G$7,IF(AND(P44="",O44&lt;&gt;""),F44*$G$4+G44*$G$5+H44*$G$6,IF(AND(O44="",N44&lt;&gt;""),F44*$G$4+G44*$G$5,IF(AND(N44="",M44&lt;&gt;""),F44*$G$4,F44*$G$4+G44*$G$5+H44*$G$6+I44*$G$7+J44*$G$8+K44*$G$9))))))</f>
        <v>74.353510640808707</v>
      </c>
      <c r="E44" s="30" t="str">
        <f>IF(Data!AF40=0,"",IF(D44&lt;$K$7,$J$8,IF(AND(D44&gt;=$K$7,D44&lt;$K$6),$J$7,IF(AND(D44&gt;=$K$6,D44&lt;$K$5),$J$6,IF(D44&gt;=$K$5,$J$5)))))</f>
        <v>Medium Risk</v>
      </c>
      <c r="F44" s="29">
        <f>IF(Data!$AF40=0,"",IF(AND(M44&lt;&gt;"",TRIM(Data!$B$5)="miles"),MAX(100-((M44*1000)/$C44),0),IF(AND(M44&lt;&gt;"",TRIM(Data!$B$5)="km"),MAX(100-((M44*1609.34)/$C44),0))))</f>
        <v>100</v>
      </c>
      <c r="G44" s="29">
        <f>IF(Data!$AF40=0,"",IF(AND(N44&lt;&gt;"",TRIM(Data!$B$5)="miles"),MAX(100-((N44*1000)/$C44),0),IF(AND(N44&lt;&gt;"",TRIM(Data!$B$5)="km"),MAX(100-((N44*1609.34)/$C44),0))))</f>
        <v>100</v>
      </c>
      <c r="H44" s="29">
        <f>IF(Data!$AF40=0,"",IF(AND(O44&lt;&gt;"",TRIM(Data!$B$5)="miles"),MAX(100-((O44*1000)/$C44),0),IF(AND(O44&lt;&gt;"",TRIM(Data!$B$5)="km"),MAX(100-((O44*1609.34)/$C44),0))))</f>
        <v>100</v>
      </c>
      <c r="I44" s="29">
        <f>IF(Data!$AF40=0,"",IF(P44="","",(0.7*U44+0.3*V44)))</f>
        <v>35.88377660202179</v>
      </c>
      <c r="J44" s="29">
        <f>IF(Data!$AF40=0,"",IF(Q43="","",IF(S44=0,100,IF(AND(S44&gt;0,S44&lt;0.3),100-(S44*6),IF(AND(S44&gt;=0.3,S44&lt;0.7),100-(S44*7),IF(AND(S44&gt;=0.7,S44&lt;1),100-(S44*8),IF(AND(S44&gt;=1,S44&lt;1.3),100-(S44*9),IF(AND(S44&gt;=1.3,S44&lt;1.7),100-(S44*10),IF(AND(S44&gt;=1.7,S44&lt;2),100-(S44*11),IF(AND(S44&gt;=2,S44&lt;2.3),100-(S44*12),IF(AND(S44&gt;=2.3,S44&lt;2.7),100-(S44*13),IF(AND(S44&gt;=2.7,S44&lt;3),100-(S44*14),IF(AND(S44&gt;=3,S44&lt;3.3),100-(S44*15),IF(AND(S44&gt;=3.3,S44&lt;3.7),100-(S44*16),IF(AND(S44&gt;=3.7,S44&lt;4),100-(S44*17),IF(AND(S44&gt;=4,S44&lt;4.3),100-(S44*18),IF(AND(S44&gt;=4.3,S44&lt;4.7),100-(S44*19),IF(AND(S44&gt;=4.7,S44&lt;=5),100-(S44*20),0))))))))))))))))))</f>
        <v>100</v>
      </c>
      <c r="K44" s="29">
        <f>IF(Data!$AF40=0,"",IF(AND(R44&lt;&gt;"",TRIM(Data!$B$5)="miles"),MAX(100-((R44*1000)/$C44),0),IF(AND(R44&lt;&gt;"",TRIM(Data!$B$5)="km"),MAX(100-((R44*1609.34)/$C44),0))))</f>
        <v>100</v>
      </c>
      <c r="L44" s="45">
        <f t="shared" si="0"/>
        <v>2</v>
      </c>
      <c r="M44" s="46">
        <f>Data!AK40</f>
        <v>0</v>
      </c>
      <c r="N44" s="47">
        <f>Data!AO40</f>
        <v>0</v>
      </c>
      <c r="O44" s="47">
        <f>Data!AS40</f>
        <v>0</v>
      </c>
      <c r="P44" s="47">
        <f>Data!AW40</f>
        <v>2</v>
      </c>
      <c r="Q44" s="47">
        <f>Data!BA40</f>
        <v>0</v>
      </c>
      <c r="R44" s="48">
        <f>Data!BE40</f>
        <v>0</v>
      </c>
      <c r="S44" s="49">
        <f>100*(Data!BB40/$C44)</f>
        <v>0</v>
      </c>
      <c r="T44" s="49">
        <f>100*(Data!$AX40/$C44)</f>
        <v>3.2491641331407819</v>
      </c>
      <c r="U44" s="49">
        <f>IF(Data!$AF40=0,"",IF(Q43="","",IF(T44=0,100,IF(AND(T44&gt;0,T44&lt;0.3),100-(T44*6),IF(AND(T44&gt;=0.3,T44&lt;0.7),100-(T44*7),IF(AND(T44&gt;=0.7,T44&lt;1),100-(T44*8),IF(AND(T44&gt;=1,T44&lt;1.3),100-(T44*9),IF(AND(T44&gt;=1.3,T44&lt;1.7),100-(T44*10),IF(AND(T44&gt;=1.7,T44&lt;2),100-(T44*11),IF(AND(T44&gt;=2,T44&lt;2.3),100-(T44*12),IF(AND(T44&gt;=2.3,T44&lt;2.7),100-(T44*13),IF(AND(T44&gt;=2.7,T44&lt;3),100-(T44*14),IF(AND(T44&gt;=3,T44&lt;3.3),100-(T44*15),IF(AND(T44&gt;=3.3,T44&lt;3.7),100-(T44*16),IF(AND(T44&gt;=3.7,T44&lt;4),100-(T44*17),IF(AND(T44&gt;=4,T44&lt;4.3),100-(T44*18),IF(AND(T44&gt;=4.3,T44&lt;4.7),100-(T44*19),IF(AND(T44&gt;=4.7,T44&lt;=5),100-(T44*20),0))))))))))))))))))</f>
        <v>51.26253800288827</v>
      </c>
      <c r="V44" s="50">
        <f>IF(Data!$AF40=0,"",IF(AND(P44&lt;&gt;"",TRIM(Data!$B$5)="miles"),MAX(100-((P44*1000)/$C44),0),IF(AND(P44&lt;&gt;"",TRIM(Data!$B$5)="km"),MAX(100-((P44*1609.34)/$C44),0))))</f>
        <v>0</v>
      </c>
    </row>
    <row r="45" spans="1:22" x14ac:dyDescent="0.25">
      <c r="A45" s="27" t="str">
        <f>CONCATENATE(Data!F41," ",Data!G41)</f>
        <v xml:space="preserve"> </v>
      </c>
      <c r="B45" s="28" t="str">
        <f>CONCATENATE(Data!D41,Data!J41)</f>
        <v>GE01</v>
      </c>
      <c r="C45" s="93">
        <f>Data!AF41</f>
        <v>251.04600524902344</v>
      </c>
      <c r="D45" s="58">
        <f>IF(Data!AF41=0,"-",IF(AND(R45="",Q45&lt;&gt;""),F45*$G$4+G45*$G$5+H45*$G$6+I45*$G$7+J45*$G$8,IF(AND(Q45="",P45&lt;&gt;""),F45*$G$4+G45*$G$5+H45*$G$6+I45*$G$7,IF(AND(P45="",O45&lt;&gt;""),F45*$G$4+G45*$G$5+H45*$G$6,IF(AND(O45="",N45&lt;&gt;""),F45*$G$4+G45*$G$5,IF(AND(N45="",M45&lt;&gt;""),F45*$G$4,F45*$G$4+G45*$G$5+H45*$G$6+I45*$G$7+J45*$G$8+K45*$G$9))))))</f>
        <v>93.816570873264567</v>
      </c>
      <c r="E45" s="30" t="str">
        <f>IF(Data!AF41=0,"",IF(D45&lt;$K$7,$J$8,IF(AND(D45&gt;=$K$7,D45&lt;$K$6),$J$7,IF(AND(D45&gt;=$K$6,D45&lt;$K$5),$J$6,IF(D45&gt;=$K$5,$J$5)))))</f>
        <v>Mild Risk</v>
      </c>
      <c r="F45" s="29">
        <f>IF(Data!$AF41=0,"",IF(AND(M45&lt;&gt;"",TRIM(Data!$B$5)="miles"),MAX(100-((M45*1000)/$C45),0),IF(AND(M45&lt;&gt;"",TRIM(Data!$B$5)="km"),MAX(100-((M45*1609.34)/$C45),0))))</f>
        <v>100</v>
      </c>
      <c r="G45" s="29">
        <f>IF(Data!$AF41=0,"",IF(AND(N45&lt;&gt;"",TRIM(Data!$B$5)="miles"),MAX(100-((N45*1000)/$C45),0),IF(AND(N45&lt;&gt;"",TRIM(Data!$B$5)="km"),MAX(100-((N45*1609.34)/$C45),0))))</f>
        <v>100</v>
      </c>
      <c r="H45" s="29">
        <f>IF(Data!$AF41=0,"",IF(AND(O45&lt;&gt;"",TRIM(Data!$B$5)="miles"),MAX(100-((O45*1000)/$C45),0),IF(AND(O45&lt;&gt;"",TRIM(Data!$B$5)="km"),MAX(100-((O45*1609.34)/$C45),0))))</f>
        <v>100</v>
      </c>
      <c r="I45" s="29">
        <f>IF(Data!$AF41=0,"",IF(P45="","",(0.7*U45+0.3*V45)))</f>
        <v>88.524760831542167</v>
      </c>
      <c r="J45" s="29">
        <f>IF(Data!$AF41=0,"",IF(Q44="","",IF(S45=0,100,IF(AND(S45&gt;0,S45&lt;0.3),100-(S45*6),IF(AND(S45&gt;=0.3,S45&lt;0.7),100-(S45*7),IF(AND(S45&gt;=0.7,S45&lt;1),100-(S45*8),IF(AND(S45&gt;=1,S45&lt;1.3),100-(S45*9),IF(AND(S45&gt;=1.3,S45&lt;1.7),100-(S45*10),IF(AND(S45&gt;=1.7,S45&lt;2),100-(S45*11),IF(AND(S45&gt;=2,S45&lt;2.3),100-(S45*12),IF(AND(S45&gt;=2.3,S45&lt;2.7),100-(S45*13),IF(AND(S45&gt;=2.7,S45&lt;3),100-(S45*14),IF(AND(S45&gt;=3,S45&lt;3.3),100-(S45*15),IF(AND(S45&gt;=3.3,S45&lt;3.7),100-(S45*16),IF(AND(S45&gt;=3.7,S45&lt;4),100-(S45*17),IF(AND(S45&gt;=4,S45&lt;4.3),100-(S45*18),IF(AND(S45&gt;=4.3,S45&lt;4.7),100-(S45*19),IF(AND(S45&gt;=4.7,S45&lt;=5),100-(S45*20),0))))))))))))))))))</f>
        <v>100</v>
      </c>
      <c r="K45" s="29">
        <f>IF(Data!$AF41=0,"",IF(AND(R45&lt;&gt;"",TRIM(Data!$B$5)="miles"),MAX(100-((R45*1000)/$C45),0),IF(AND(R45&lt;&gt;"",TRIM(Data!$B$5)="km"),MAX(100-((R45*1609.34)/$C45),0))))</f>
        <v>84.066665406477085</v>
      </c>
      <c r="L45" s="45">
        <f t="shared" si="0"/>
        <v>8</v>
      </c>
      <c r="M45" s="46">
        <f>Data!AK41</f>
        <v>0</v>
      </c>
      <c r="N45" s="47">
        <f>Data!AO41</f>
        <v>0</v>
      </c>
      <c r="O45" s="47">
        <f>Data!AS41</f>
        <v>0</v>
      </c>
      <c r="P45" s="47">
        <f>Data!AW41</f>
        <v>4</v>
      </c>
      <c r="Q45" s="47">
        <f>Data!BA41</f>
        <v>0</v>
      </c>
      <c r="R45" s="48">
        <f>Data!BE41</f>
        <v>4</v>
      </c>
      <c r="S45" s="49">
        <f>100*(Data!BB41/$C45)</f>
        <v>0</v>
      </c>
      <c r="T45" s="49">
        <f>100*(Data!$AX41/$C45)</f>
        <v>1.0627363159366594</v>
      </c>
      <c r="U45" s="49">
        <f>IF(Data!$AF41=0,"",IF(Q44="","",IF(T45=0,100,IF(AND(T45&gt;0,T45&lt;0.3),100-(T45*6),IF(AND(T45&gt;=0.3,T45&lt;0.7),100-(T45*7),IF(AND(T45&gt;=0.7,T45&lt;1),100-(T45*8),IF(AND(T45&gt;=1,T45&lt;1.3),100-(T45*9),IF(AND(T45&gt;=1.3,T45&lt;1.7),100-(T45*10),IF(AND(T45&gt;=1.7,T45&lt;2),100-(T45*11),IF(AND(T45&gt;=2,T45&lt;2.3),100-(T45*12),IF(AND(T45&gt;=2.3,T45&lt;2.7),100-(T45*13),IF(AND(T45&gt;=2.7,T45&lt;3),100-(T45*14),IF(AND(T45&gt;=3,T45&lt;3.3),100-(T45*15),IF(AND(T45&gt;=3.3,T45&lt;3.7),100-(T45*16),IF(AND(T45&gt;=3.7,T45&lt;4),100-(T45*17),IF(AND(T45&gt;=4,T45&lt;4.3),100-(T45*18),IF(AND(T45&gt;=4.3,T45&lt;4.7),100-(T45*19),IF(AND(T45&gt;=4.7,T45&lt;=5),100-(T45*20),0))))))))))))))))))</f>
        <v>90.435373156570066</v>
      </c>
      <c r="V45" s="50">
        <f>IF(Data!$AF41=0,"",IF(AND(P45&lt;&gt;"",TRIM(Data!$B$5)="miles"),MAX(100-((P45*1000)/$C45),0),IF(AND(P45&lt;&gt;"",TRIM(Data!$B$5)="km"),MAX(100-((P45*1609.34)/$C45),0))))</f>
        <v>84.066665406477085</v>
      </c>
    </row>
    <row r="46" spans="1:22" x14ac:dyDescent="0.25">
      <c r="A46" s="27" t="str">
        <f>CONCATENATE(Data!F42," ",Data!G42)</f>
        <v xml:space="preserve"> </v>
      </c>
      <c r="B46" s="28" t="str">
        <f>CONCATENATE(Data!D42,Data!J42)</f>
        <v>GE01</v>
      </c>
      <c r="C46" s="93">
        <f>Data!AF42</f>
        <v>6.7893562316894531</v>
      </c>
      <c r="D46" s="58">
        <f>IF(Data!AF42=0,"-",IF(AND(R46="",Q46&lt;&gt;""),F46*$G$4+G46*$G$5+H46*$G$6+I46*$G$7+J46*$G$8,IF(AND(Q46="",P46&lt;&gt;""),F46*$G$4+G46*$G$5+H46*$G$6+I46*$G$7,IF(AND(P46="",O46&lt;&gt;""),F46*$G$4+G46*$G$5+H46*$G$6,IF(AND(O46="",N46&lt;&gt;""),F46*$G$4+G46*$G$5,IF(AND(N46="",M46&lt;&gt;""),F46*$G$4,F46*$G$4+G46*$G$5+H46*$G$6+I46*$G$7+J46*$G$8+K46*$G$9))))))</f>
        <v>100</v>
      </c>
      <c r="E46" s="30" t="str">
        <f>IF(Data!AF42=0,"",IF(D46&lt;$K$7,$J$8,IF(AND(D46&gt;=$K$7,D46&lt;$K$6),$J$7,IF(AND(D46&gt;=$K$6,D46&lt;$K$5),$J$6,IF(D46&gt;=$K$5,$J$5)))))</f>
        <v>Low Risk</v>
      </c>
      <c r="F46" s="29">
        <f>IF(Data!$AF42=0,"",IF(AND(M46&lt;&gt;"",TRIM(Data!$B$5)="miles"),MAX(100-((M46*1000)/$C46),0),IF(AND(M46&lt;&gt;"",TRIM(Data!$B$5)="km"),MAX(100-((M46*1609.34)/$C46),0))))</f>
        <v>100</v>
      </c>
      <c r="G46" s="29">
        <f>IF(Data!$AF42=0,"",IF(AND(N46&lt;&gt;"",TRIM(Data!$B$5)="miles"),MAX(100-((N46*1000)/$C46),0),IF(AND(N46&lt;&gt;"",TRIM(Data!$B$5)="km"),MAX(100-((N46*1609.34)/$C46),0))))</f>
        <v>100</v>
      </c>
      <c r="H46" s="29">
        <f>IF(Data!$AF42=0,"",IF(AND(O46&lt;&gt;"",TRIM(Data!$B$5)="miles"),MAX(100-((O46*1000)/$C46),0),IF(AND(O46&lt;&gt;"",TRIM(Data!$B$5)="km"),MAX(100-((O46*1609.34)/$C46),0))))</f>
        <v>100</v>
      </c>
      <c r="I46" s="29">
        <f>IF(Data!$AF42=0,"",IF(P46="","",(0.7*U46+0.3*V46)))</f>
        <v>100</v>
      </c>
      <c r="J46" s="29">
        <f>IF(Data!$AF42=0,"",IF(Q45="","",IF(S46=0,100,IF(AND(S46&gt;0,S46&lt;0.3),100-(S46*6),IF(AND(S46&gt;=0.3,S46&lt;0.7),100-(S46*7),IF(AND(S46&gt;=0.7,S46&lt;1),100-(S46*8),IF(AND(S46&gt;=1,S46&lt;1.3),100-(S46*9),IF(AND(S46&gt;=1.3,S46&lt;1.7),100-(S46*10),IF(AND(S46&gt;=1.7,S46&lt;2),100-(S46*11),IF(AND(S46&gt;=2,S46&lt;2.3),100-(S46*12),IF(AND(S46&gt;=2.3,S46&lt;2.7),100-(S46*13),IF(AND(S46&gt;=2.7,S46&lt;3),100-(S46*14),IF(AND(S46&gt;=3,S46&lt;3.3),100-(S46*15),IF(AND(S46&gt;=3.3,S46&lt;3.7),100-(S46*16),IF(AND(S46&gt;=3.7,S46&lt;4),100-(S46*17),IF(AND(S46&gt;=4,S46&lt;4.3),100-(S46*18),IF(AND(S46&gt;=4.3,S46&lt;4.7),100-(S46*19),IF(AND(S46&gt;=4.7,S46&lt;=5),100-(S46*20),0))))))))))))))))))</f>
        <v>100</v>
      </c>
      <c r="K46" s="29">
        <f>IF(Data!$AF42=0,"",IF(AND(R46&lt;&gt;"",TRIM(Data!$B$5)="miles"),MAX(100-((R46*1000)/$C46),0),IF(AND(R46&lt;&gt;"",TRIM(Data!$B$5)="km"),MAX(100-((R46*1609.34)/$C46),0))))</f>
        <v>100</v>
      </c>
      <c r="L46" s="45">
        <f t="shared" ref="L46:L77" si="1">SUM(M46:R46)</f>
        <v>0</v>
      </c>
      <c r="M46" s="46">
        <f>Data!AK42</f>
        <v>0</v>
      </c>
      <c r="N46" s="47">
        <f>Data!AO42</f>
        <v>0</v>
      </c>
      <c r="O46" s="47">
        <f>Data!AS42</f>
        <v>0</v>
      </c>
      <c r="P46" s="47">
        <f>Data!AW42</f>
        <v>0</v>
      </c>
      <c r="Q46" s="47">
        <f>Data!BA42</f>
        <v>0</v>
      </c>
      <c r="R46" s="48">
        <f>Data!BE42</f>
        <v>0</v>
      </c>
      <c r="S46" s="49">
        <f>100*(Data!BB42/$C46)</f>
        <v>0</v>
      </c>
      <c r="T46" s="49">
        <f>100*(Data!$AX42/$C46)</f>
        <v>0</v>
      </c>
      <c r="U46" s="49">
        <f>IF(Data!$AF42=0,"",IF(Q45="","",IF(T46=0,100,IF(AND(T46&gt;0,T46&lt;0.3),100-(T46*6),IF(AND(T46&gt;=0.3,T46&lt;0.7),100-(T46*7),IF(AND(T46&gt;=0.7,T46&lt;1),100-(T46*8),IF(AND(T46&gt;=1,T46&lt;1.3),100-(T46*9),IF(AND(T46&gt;=1.3,T46&lt;1.7),100-(T46*10),IF(AND(T46&gt;=1.7,T46&lt;2),100-(T46*11),IF(AND(T46&gt;=2,T46&lt;2.3),100-(T46*12),IF(AND(T46&gt;=2.3,T46&lt;2.7),100-(T46*13),IF(AND(T46&gt;=2.7,T46&lt;3),100-(T46*14),IF(AND(T46&gt;=3,T46&lt;3.3),100-(T46*15),IF(AND(T46&gt;=3.3,T46&lt;3.7),100-(T46*16),IF(AND(T46&gt;=3.7,T46&lt;4),100-(T46*17),IF(AND(T46&gt;=4,T46&lt;4.3),100-(T46*18),IF(AND(T46&gt;=4.3,T46&lt;4.7),100-(T46*19),IF(AND(T46&gt;=4.7,T46&lt;=5),100-(T46*20),0))))))))))))))))))</f>
        <v>100</v>
      </c>
      <c r="V46" s="50">
        <f>IF(Data!$AF42=0,"",IF(AND(P46&lt;&gt;"",TRIM(Data!$B$5)="miles"),MAX(100-((P46*1000)/$C46),0),IF(AND(P46&lt;&gt;"",TRIM(Data!$B$5)="km"),MAX(100-((P46*1609.34)/$C46),0))))</f>
        <v>100</v>
      </c>
    </row>
    <row r="47" spans="1:22" x14ac:dyDescent="0.25">
      <c r="A47" s="27" t="str">
        <f>CONCATENATE(Data!F43," ",Data!G43)</f>
        <v xml:space="preserve"> </v>
      </c>
      <c r="B47" s="28" t="str">
        <f>CONCATENATE(Data!D43,Data!J43)</f>
        <v>GE01</v>
      </c>
      <c r="C47" s="93">
        <f>Data!AF43</f>
        <v>240.7205810546875</v>
      </c>
      <c r="D47" s="58">
        <f>IF(Data!AF43=0,"-",IF(AND(R47="",Q47&lt;&gt;""),F47*$G$4+G47*$G$5+H47*$G$6+I47*$G$7+J47*$G$8,IF(AND(Q47="",P47&lt;&gt;""),F47*$G$4+G47*$G$5+H47*$G$6+I47*$G$7,IF(AND(P47="",O47&lt;&gt;""),F47*$G$4+G47*$G$5+H47*$G$6,IF(AND(O47="",N47&lt;&gt;""),F47*$G$4+G47*$G$5,IF(AND(N47="",M47&lt;&gt;""),F47*$G$4,F47*$G$4+G47*$G$5+H47*$G$6+I47*$G$7+J47*$G$8+K47*$G$9))))))</f>
        <v>83.443824164321526</v>
      </c>
      <c r="E47" s="30" t="str">
        <f>IF(Data!AF43=0,"",IF(D47&lt;$K$7,$J$8,IF(AND(D47&gt;=$K$7,D47&lt;$K$6),$J$7,IF(AND(D47&gt;=$K$6,D47&lt;$K$5),$J$6,IF(D47&gt;=$K$5,$J$5)))))</f>
        <v>Mild Risk</v>
      </c>
      <c r="F47" s="29">
        <f>IF(Data!$AF43=0,"",IF(AND(M47&lt;&gt;"",TRIM(Data!$B$5)="miles"),MAX(100-((M47*1000)/$C47),0),IF(AND(M47&lt;&gt;"",TRIM(Data!$B$5)="km"),MAX(100-((M47*1609.34)/$C47),0))))</f>
        <v>79.229029864861914</v>
      </c>
      <c r="G47" s="29">
        <f>IF(Data!$AF43=0,"",IF(AND(N47&lt;&gt;"",TRIM(Data!$B$5)="miles"),MAX(100-((N47*1000)/$C47),0),IF(AND(N47&lt;&gt;"",TRIM(Data!$B$5)="km"),MAX(100-((N47*1609.34)/$C47),0))))</f>
        <v>75.0748358378343</v>
      </c>
      <c r="H47" s="29">
        <f>IF(Data!$AF43=0,"",IF(AND(O47&lt;&gt;"",TRIM(Data!$B$5)="miles"),MAX(100-((O47*1000)/$C47),0),IF(AND(O47&lt;&gt;"",TRIM(Data!$B$5)="km"),MAX(100-((O47*1609.34)/$C47),0))))</f>
        <v>0</v>
      </c>
      <c r="I47" s="29">
        <f>IF(Data!$AF43=0,"",IF(P47="","",(0.7*U47+0.3*V47)))</f>
        <v>96.50054422138146</v>
      </c>
      <c r="J47" s="29">
        <f>IF(Data!$AF43=0,"",IF(Q46="","",IF(S47=0,100,IF(AND(S47&gt;0,S47&lt;0.3),100-(S47*6),IF(AND(S47&gt;=0.3,S47&lt;0.7),100-(S47*7),IF(AND(S47&gt;=0.7,S47&lt;1),100-(S47*8),IF(AND(S47&gt;=1,S47&lt;1.3),100-(S47*9),IF(AND(S47&gt;=1.3,S47&lt;1.7),100-(S47*10),IF(AND(S47&gt;=1.7,S47&lt;2),100-(S47*11),IF(AND(S47&gt;=2,S47&lt;2.3),100-(S47*12),IF(AND(S47&gt;=2.3,S47&lt;2.7),100-(S47*13),IF(AND(S47&gt;=2.7,S47&lt;3),100-(S47*14),IF(AND(S47&gt;=3,S47&lt;3.3),100-(S47*15),IF(AND(S47&gt;=3.3,S47&lt;3.7),100-(S47*16),IF(AND(S47&gt;=3.7,S47&lt;4),100-(S47*17),IF(AND(S47&gt;=4,S47&lt;4.3),100-(S47*18),IF(AND(S47&gt;=4.3,S47&lt;4.7),100-(S47*19),IF(AND(S47&gt;=4.7,S47&lt;=5),100-(S47*20),0))))))))))))))))))</f>
        <v>97.066099527496561</v>
      </c>
      <c r="K47" s="29">
        <f>IF(Data!$AF43=0,"",IF(AND(R47&lt;&gt;"",TRIM(Data!$B$5)="miles"),MAX(100-((R47*1000)/$C47),0),IF(AND(R47&lt;&gt;"",TRIM(Data!$B$5)="km"),MAX(100-((R47*1609.34)/$C47),0))))</f>
        <v>100</v>
      </c>
      <c r="L47" s="45">
        <f t="shared" si="1"/>
        <v>44</v>
      </c>
      <c r="M47" s="46">
        <f>Data!AK43</f>
        <v>5</v>
      </c>
      <c r="N47" s="47">
        <f>Data!AO43</f>
        <v>6</v>
      </c>
      <c r="O47" s="47">
        <f>Data!AS43</f>
        <v>26</v>
      </c>
      <c r="P47" s="47">
        <f>Data!AW43</f>
        <v>2</v>
      </c>
      <c r="Q47" s="47">
        <f>Data!BA43</f>
        <v>5</v>
      </c>
      <c r="R47" s="48">
        <f>Data!BE43</f>
        <v>0</v>
      </c>
      <c r="S47" s="49">
        <f>100*(Data!BB43/$C47)</f>
        <v>0.41912863892906282</v>
      </c>
      <c r="T47" s="49">
        <f>100*(Data!$AX43/$C47)</f>
        <v>0.23974746723856138</v>
      </c>
      <c r="U47" s="49">
        <f>IF(Data!$AF43=0,"",IF(Q46="","",IF(T47=0,100,IF(AND(T47&gt;0,T47&lt;0.3),100-(T47*6),IF(AND(T47&gt;=0.3,T47&lt;0.7),100-(T47*7),IF(AND(T47&gt;=0.7,T47&lt;1),100-(T47*8),IF(AND(T47&gt;=1,T47&lt;1.3),100-(T47*9),IF(AND(T47&gt;=1.3,T47&lt;1.7),100-(T47*10),IF(AND(T47&gt;=1.7,T47&lt;2),100-(T47*11),IF(AND(T47&gt;=2,T47&lt;2.3),100-(T47*12),IF(AND(T47&gt;=2.3,T47&lt;2.7),100-(T47*13),IF(AND(T47&gt;=2.7,T47&lt;3),100-(T47*14),IF(AND(T47&gt;=3,T47&lt;3.3),100-(T47*15),IF(AND(T47&gt;=3.3,T47&lt;3.7),100-(T47*16),IF(AND(T47&gt;=3.7,T47&lt;4),100-(T47*17),IF(AND(T47&gt;=4,T47&lt;4.3),100-(T47*18),IF(AND(T47&gt;=4.3,T47&lt;4.7),100-(T47*19),IF(AND(T47&gt;=4.7,T47&lt;=5),100-(T47*20),0))))))))))))))))))</f>
        <v>98.561515196568635</v>
      </c>
      <c r="V47" s="50">
        <f>IF(Data!$AF43=0,"",IF(AND(P47&lt;&gt;"",TRIM(Data!$B$5)="miles"),MAX(100-((P47*1000)/$C47),0),IF(AND(P47&lt;&gt;"",TRIM(Data!$B$5)="km"),MAX(100-((P47*1609.34)/$C47),0))))</f>
        <v>91.691611945944771</v>
      </c>
    </row>
    <row r="48" spans="1:22" x14ac:dyDescent="0.25">
      <c r="A48" s="27" t="str">
        <f>CONCATENATE(Data!F44," ",Data!G44)</f>
        <v xml:space="preserve"> </v>
      </c>
      <c r="B48" s="28" t="str">
        <f>CONCATENATE(Data!D44,Data!J44)</f>
        <v>GE01</v>
      </c>
      <c r="C48" s="93">
        <f>Data!AF44</f>
        <v>51.587543487548828</v>
      </c>
      <c r="D48" s="58">
        <f>IF(Data!AF44=0,"-",IF(AND(R48="",Q48&lt;&gt;""),F48*$G$4+G48*$G$5+H48*$G$6+I48*$G$7+J48*$G$8,IF(AND(Q48="",P48&lt;&gt;""),F48*$G$4+G48*$G$5+H48*$G$6+I48*$G$7,IF(AND(P48="",O48&lt;&gt;""),F48*$G$4+G48*$G$5+H48*$G$6,IF(AND(O48="",N48&lt;&gt;""),F48*$G$4+G48*$G$5,IF(AND(N48="",M48&lt;&gt;""),F48*$G$4,F48*$G$4+G48*$G$5+H48*$G$6+I48*$G$7+J48*$G$8+K48*$G$9))))))</f>
        <v>70.760945870351051</v>
      </c>
      <c r="E48" s="30" t="str">
        <f>IF(Data!AF44=0,"",IF(D48&lt;$K$7,$J$8,IF(AND(D48&gt;=$K$7,D48&lt;$K$6),$J$7,IF(AND(D48&gt;=$K$6,D48&lt;$K$5),$J$6,IF(D48&gt;=$K$5,$J$5)))))</f>
        <v>Medium Risk</v>
      </c>
      <c r="F48" s="29">
        <f>IF(Data!$AF44=0,"",IF(AND(M48&lt;&gt;"",TRIM(Data!$B$5)="miles"),MAX(100-((M48*1000)/$C48),0),IF(AND(M48&lt;&gt;"",TRIM(Data!$B$5)="km"),MAX(100-((M48*1609.34)/$C48),0))))</f>
        <v>100</v>
      </c>
      <c r="G48" s="29">
        <f>IF(Data!$AF44=0,"",IF(AND(N48&lt;&gt;"",TRIM(Data!$B$5)="miles"),MAX(100-((N48*1000)/$C48),0),IF(AND(N48&lt;&gt;"",TRIM(Data!$B$5)="km"),MAX(100-((N48*1609.34)/$C48),0))))</f>
        <v>100</v>
      </c>
      <c r="H48" s="29">
        <f>IF(Data!$AF44=0,"",IF(AND(O48&lt;&gt;"",TRIM(Data!$B$5)="miles"),MAX(100-((O48*1000)/$C48),0),IF(AND(O48&lt;&gt;"",TRIM(Data!$B$5)="km"),MAX(100-((O48*1609.34)/$C48),0))))</f>
        <v>100</v>
      </c>
      <c r="I48" s="29">
        <f>IF(Data!$AF44=0,"",IF(P48="","",(0.7*U48+0.3*V48)))</f>
        <v>86.594626919779202</v>
      </c>
      <c r="J48" s="29">
        <f>IF(Data!$AF44=0,"",IF(Q47="","",IF(S48=0,100,IF(AND(S48&gt;0,S48&lt;0.3),100-(S48*6),IF(AND(S48&gt;=0.3,S48&lt;0.7),100-(S48*7),IF(AND(S48&gt;=0.7,S48&lt;1),100-(S48*8),IF(AND(S48&gt;=1,S48&lt;1.3),100-(S48*9),IF(AND(S48&gt;=1.3,S48&lt;1.7),100-(S48*10),IF(AND(S48&gt;=1.7,S48&lt;2),100-(S48*11),IF(AND(S48&gt;=2,S48&lt;2.3),100-(S48*12),IF(AND(S48&gt;=2.3,S48&lt;2.7),100-(S48*13),IF(AND(S48&gt;=2.7,S48&lt;3),100-(S48*14),IF(AND(S48&gt;=3,S48&lt;3.3),100-(S48*15),IF(AND(S48&gt;=3.3,S48&lt;3.7),100-(S48*16),IF(AND(S48&gt;=3.7,S48&lt;4),100-(S48*17),IF(AND(S48&gt;=4,S48&lt;4.3),100-(S48*18),IF(AND(S48&gt;=4.3,S48&lt;4.7),100-(S48*19),IF(AND(S48&gt;=4.7,S48&lt;=5),100-(S48*20),0))))))))))))))))))</f>
        <v>0</v>
      </c>
      <c r="K48" s="29">
        <f>IF(Data!$AF44=0,"",IF(AND(R48&lt;&gt;"",TRIM(Data!$B$5)="miles"),MAX(100-((R48*1000)/$C48),0),IF(AND(R48&lt;&gt;"",TRIM(Data!$B$5)="km"),MAX(100-((R48*1609.34)/$C48),0))))</f>
        <v>61.230951024393704</v>
      </c>
      <c r="L48" s="45">
        <f t="shared" si="1"/>
        <v>12</v>
      </c>
      <c r="M48" s="46">
        <f>Data!AK44</f>
        <v>0</v>
      </c>
      <c r="N48" s="47">
        <f>Data!AO44</f>
        <v>0</v>
      </c>
      <c r="O48" s="47">
        <f>Data!AS44</f>
        <v>0</v>
      </c>
      <c r="P48" s="47">
        <f>Data!AW44</f>
        <v>1</v>
      </c>
      <c r="Q48" s="47">
        <f>Data!BA44</f>
        <v>9</v>
      </c>
      <c r="R48" s="48">
        <f>Data!BE44</f>
        <v>2</v>
      </c>
      <c r="S48" s="49">
        <f>100*(Data!BB44/$C48)</f>
        <v>8.0669964539151309</v>
      </c>
      <c r="T48" s="49">
        <f>100*(Data!$AX44/$C48)</f>
        <v>1.2047644022031501</v>
      </c>
      <c r="U48" s="49">
        <f>IF(Data!$AF44=0,"",IF(Q47="","",IF(T48=0,100,IF(AND(T48&gt;0,T48&lt;0.3),100-(T48*6),IF(AND(T48&gt;=0.3,T48&lt;0.7),100-(T48*7),IF(AND(T48&gt;=0.7,T48&lt;1),100-(T48*8),IF(AND(T48&gt;=1,T48&lt;1.3),100-(T48*9),IF(AND(T48&gt;=1.3,T48&lt;1.7),100-(T48*10),IF(AND(T48&gt;=1.7,T48&lt;2),100-(T48*11),IF(AND(T48&gt;=2,T48&lt;2.3),100-(T48*12),IF(AND(T48&gt;=2.3,T48&lt;2.7),100-(T48*13),IF(AND(T48&gt;=2.7,T48&lt;3),100-(T48*14),IF(AND(T48&gt;=3,T48&lt;3.3),100-(T48*15),IF(AND(T48&gt;=3.3,T48&lt;3.7),100-(T48*16),IF(AND(T48&gt;=3.7,T48&lt;4),100-(T48*17),IF(AND(T48&gt;=4,T48&lt;4.3),100-(T48*18),IF(AND(T48&gt;=4.3,T48&lt;4.7),100-(T48*19),IF(AND(T48&gt;=4.7,T48&lt;=5),100-(T48*20),0))))))))))))))))))</f>
        <v>89.157120380171648</v>
      </c>
      <c r="V48" s="50">
        <f>IF(Data!$AF44=0,"",IF(AND(P48&lt;&gt;"",TRIM(Data!$B$5)="miles"),MAX(100-((P48*1000)/$C48),0),IF(AND(P48&lt;&gt;"",TRIM(Data!$B$5)="km"),MAX(100-((P48*1609.34)/$C48),0))))</f>
        <v>80.615475512196852</v>
      </c>
    </row>
    <row r="49" spans="1:22" x14ac:dyDescent="0.25">
      <c r="A49" s="27" t="str">
        <f>CONCATENATE(Data!F45," ",Data!G45)</f>
        <v xml:space="preserve"> </v>
      </c>
      <c r="B49" s="28" t="str">
        <f>CONCATENATE(Data!D45,Data!J45)</f>
        <v>GE01</v>
      </c>
      <c r="C49" s="93">
        <f>Data!AF45</f>
        <v>279.92767333984375</v>
      </c>
      <c r="D49" s="58">
        <f>IF(Data!AF45=0,"-",IF(AND(R49="",Q49&lt;&gt;""),F49*$G$4+G49*$G$5+H49*$G$6+I49*$G$7+J49*$G$8,IF(AND(Q49="",P49&lt;&gt;""),F49*$G$4+G49*$G$5+H49*$G$6+I49*$G$7,IF(AND(P49="",O49&lt;&gt;""),F49*$G$4+G49*$G$5+H49*$G$6,IF(AND(O49="",N49&lt;&gt;""),F49*$G$4+G49*$G$5,IF(AND(N49="",M49&lt;&gt;""),F49*$G$4,F49*$G$4+G49*$G$5+H49*$G$6+I49*$G$7+J49*$G$8+K49*$G$9))))))</f>
        <v>87.608669647169251</v>
      </c>
      <c r="E49" s="30" t="str">
        <f>IF(Data!AF45=0,"",IF(D49&lt;$K$7,$J$8,IF(AND(D49&gt;=$K$7,D49&lt;$K$6),$J$7,IF(AND(D49&gt;=$K$6,D49&lt;$K$5),$J$6,IF(D49&gt;=$K$5,$J$5)))))</f>
        <v>Mild Risk</v>
      </c>
      <c r="F49" s="29">
        <f>IF(Data!$AF45=0,"",IF(AND(M49&lt;&gt;"",TRIM(Data!$B$5)="miles"),MAX(100-((M49*1000)/$C49),0),IF(AND(M49&lt;&gt;"",TRIM(Data!$B$5)="km"),MAX(100-((M49*1609.34)/$C49),0))))</f>
        <v>96.427648656280013</v>
      </c>
      <c r="G49" s="29">
        <f>IF(Data!$AF45=0,"",IF(AND(N49&lt;&gt;"",TRIM(Data!$B$5)="miles"),MAX(100-((N49*1000)/$C49),0),IF(AND(N49&lt;&gt;"",TRIM(Data!$B$5)="km"),MAX(100-((N49*1609.34)/$C49),0))))</f>
        <v>92.855297312560026</v>
      </c>
      <c r="H49" s="29">
        <f>IF(Data!$AF45=0,"",IF(AND(O49&lt;&gt;"",TRIM(Data!$B$5)="miles"),MAX(100-((O49*1000)/$C49),0),IF(AND(O49&lt;&gt;"",TRIM(Data!$B$5)="km"),MAX(100-((O49*1609.34)/$C49),0))))</f>
        <v>96.427648656280013</v>
      </c>
      <c r="I49" s="29">
        <f>IF(Data!$AF45=0,"",IF(P49="","",(0.7*U49+0.3*V49)))</f>
        <v>72.594025461643113</v>
      </c>
      <c r="J49" s="29">
        <f>IF(Data!$AF45=0,"",IF(Q48="","",IF(S49=0,100,IF(AND(S49&gt;0,S49&lt;0.3),100-(S49*6),IF(AND(S49&gt;=0.3,S49&lt;0.7),100-(S49*7),IF(AND(S49&gt;=0.7,S49&lt;1),100-(S49*8),IF(AND(S49&gt;=1,S49&lt;1.3),100-(S49*9),IF(AND(S49&gt;=1.3,S49&lt;1.7),100-(S49*10),IF(AND(S49&gt;=1.7,S49&lt;2),100-(S49*11),IF(AND(S49&gt;=2,S49&lt;2.3),100-(S49*12),IF(AND(S49&gt;=2.3,S49&lt;2.7),100-(S49*13),IF(AND(S49&gt;=2.7,S49&lt;3),100-(S49*14),IF(AND(S49&gt;=3,S49&lt;3.3),100-(S49*15),IF(AND(S49&gt;=3.3,S49&lt;3.7),100-(S49*16),IF(AND(S49&gt;=3.7,S49&lt;4),100-(S49*17),IF(AND(S49&gt;=4,S49&lt;4.3),100-(S49*18),IF(AND(S49&gt;=4.3,S49&lt;4.7),100-(S49*19),IF(AND(S49&gt;=4.7,S49&lt;=5),100-(S49*20),0))))))))))))))))))</f>
        <v>100</v>
      </c>
      <c r="K49" s="29">
        <f>IF(Data!$AF45=0,"",IF(AND(R49&lt;&gt;"",TRIM(Data!$B$5)="miles"),MAX(100-((R49*1000)/$C49),0),IF(AND(R49&lt;&gt;"",TRIM(Data!$B$5)="km"),MAX(100-((R49*1609.34)/$C49),0))))</f>
        <v>100</v>
      </c>
      <c r="L49" s="45">
        <f t="shared" si="1"/>
        <v>16</v>
      </c>
      <c r="M49" s="46">
        <f>Data!AK45</f>
        <v>1</v>
      </c>
      <c r="N49" s="47">
        <f>Data!AO45</f>
        <v>2</v>
      </c>
      <c r="O49" s="47">
        <f>Data!AS45</f>
        <v>1</v>
      </c>
      <c r="P49" s="47">
        <f>Data!AW45</f>
        <v>12</v>
      </c>
      <c r="Q49" s="47">
        <f>Data!BA45</f>
        <v>0</v>
      </c>
      <c r="R49" s="48">
        <f>Data!BE45</f>
        <v>0</v>
      </c>
      <c r="S49" s="49">
        <f>100*(Data!BB45/$C49)</f>
        <v>0</v>
      </c>
      <c r="T49" s="49">
        <f>100*(Data!$AX45/$C49)</f>
        <v>1.8890272338915497</v>
      </c>
      <c r="U49" s="49">
        <f>IF(Data!$AF45=0,"",IF(Q48="","",IF(T49=0,100,IF(AND(T49&gt;0,T49&lt;0.3),100-(T49*6),IF(AND(T49&gt;=0.3,T49&lt;0.7),100-(T49*7),IF(AND(T49&gt;=0.7,T49&lt;1),100-(T49*8),IF(AND(T49&gt;=1,T49&lt;1.3),100-(T49*9),IF(AND(T49&gt;=1.3,T49&lt;1.7),100-(T49*10),IF(AND(T49&gt;=1.7,T49&lt;2),100-(T49*11),IF(AND(T49&gt;=2,T49&lt;2.3),100-(T49*12),IF(AND(T49&gt;=2.3,T49&lt;2.7),100-(T49*13),IF(AND(T49&gt;=2.7,T49&lt;3),100-(T49*14),IF(AND(T49&gt;=3,T49&lt;3.3),100-(T49*15),IF(AND(T49&gt;=3.3,T49&lt;3.7),100-(T49*16),IF(AND(T49&gt;=3.7,T49&lt;4),100-(T49*17),IF(AND(T49&gt;=4,T49&lt;4.3),100-(T49*18),IF(AND(T49&gt;=4.3,T49&lt;4.7),100-(T49*19),IF(AND(T49&gt;=4.7,T49&lt;=5),100-(T49*20),0))))))))))))))))))</f>
        <v>79.220700427192952</v>
      </c>
      <c r="V49" s="50">
        <f>IF(Data!$AF45=0,"",IF(AND(P49&lt;&gt;"",TRIM(Data!$B$5)="miles"),MAX(100-((P49*1000)/$C49),0),IF(AND(P49&lt;&gt;"",TRIM(Data!$B$5)="km"),MAX(100-((P49*1609.34)/$C49),0))))</f>
        <v>57.131783875360171</v>
      </c>
    </row>
    <row r="50" spans="1:22" x14ac:dyDescent="0.25">
      <c r="A50" s="27" t="str">
        <f>CONCATENATE(Data!F46," ",Data!G46)</f>
        <v xml:space="preserve"> </v>
      </c>
      <c r="B50" s="28" t="str">
        <f>CONCATENATE(Data!D46,Data!J46)</f>
        <v>GE01</v>
      </c>
      <c r="C50" s="93">
        <f>Data!AF46</f>
        <v>8.0938320159912109</v>
      </c>
      <c r="D50" s="58">
        <f>IF(Data!AF46=0,"-",IF(AND(R50="",Q50&lt;&gt;""),F50*$G$4+G50*$G$5+H50*$G$6+I50*$G$7+J50*$G$8,IF(AND(Q50="",P50&lt;&gt;""),F50*$G$4+G50*$G$5+H50*$G$6+I50*$G$7,IF(AND(P50="",O50&lt;&gt;""),F50*$G$4+G50*$G$5+H50*$G$6,IF(AND(O50="",N50&lt;&gt;""),F50*$G$4+G50*$G$5,IF(AND(N50="",M50&lt;&gt;""),F50*$G$4,F50*$G$4+G50*$G$5+H50*$G$6+I50*$G$7+J50*$G$8+K50*$G$9))))))</f>
        <v>100</v>
      </c>
      <c r="E50" s="30" t="str">
        <f>IF(Data!AF46=0,"",IF(D50&lt;$K$7,$J$8,IF(AND(D50&gt;=$K$7,D50&lt;$K$6),$J$7,IF(AND(D50&gt;=$K$6,D50&lt;$K$5),$J$6,IF(D50&gt;=$K$5,$J$5)))))</f>
        <v>Low Risk</v>
      </c>
      <c r="F50" s="29">
        <f>IF(Data!$AF46=0,"",IF(AND(M50&lt;&gt;"",TRIM(Data!$B$5)="miles"),MAX(100-((M50*1000)/$C50),0),IF(AND(M50&lt;&gt;"",TRIM(Data!$B$5)="km"),MAX(100-((M50*1609.34)/$C50),0))))</f>
        <v>100</v>
      </c>
      <c r="G50" s="29">
        <f>IF(Data!$AF46=0,"",IF(AND(N50&lt;&gt;"",TRIM(Data!$B$5)="miles"),MAX(100-((N50*1000)/$C50),0),IF(AND(N50&lt;&gt;"",TRIM(Data!$B$5)="km"),MAX(100-((N50*1609.34)/$C50),0))))</f>
        <v>100</v>
      </c>
      <c r="H50" s="29">
        <f>IF(Data!$AF46=0,"",IF(AND(O50&lt;&gt;"",TRIM(Data!$B$5)="miles"),MAX(100-((O50*1000)/$C50),0),IF(AND(O50&lt;&gt;"",TRIM(Data!$B$5)="km"),MAX(100-((O50*1609.34)/$C50),0))))</f>
        <v>100</v>
      </c>
      <c r="I50" s="29">
        <f>IF(Data!$AF46=0,"",IF(P50="","",(0.7*U50+0.3*V50)))</f>
        <v>100</v>
      </c>
      <c r="J50" s="29">
        <f>IF(Data!$AF46=0,"",IF(Q49="","",IF(S50=0,100,IF(AND(S50&gt;0,S50&lt;0.3),100-(S50*6),IF(AND(S50&gt;=0.3,S50&lt;0.7),100-(S50*7),IF(AND(S50&gt;=0.7,S50&lt;1),100-(S50*8),IF(AND(S50&gt;=1,S50&lt;1.3),100-(S50*9),IF(AND(S50&gt;=1.3,S50&lt;1.7),100-(S50*10),IF(AND(S50&gt;=1.7,S50&lt;2),100-(S50*11),IF(AND(S50&gt;=2,S50&lt;2.3),100-(S50*12),IF(AND(S50&gt;=2.3,S50&lt;2.7),100-(S50*13),IF(AND(S50&gt;=2.7,S50&lt;3),100-(S50*14),IF(AND(S50&gt;=3,S50&lt;3.3),100-(S50*15),IF(AND(S50&gt;=3.3,S50&lt;3.7),100-(S50*16),IF(AND(S50&gt;=3.7,S50&lt;4),100-(S50*17),IF(AND(S50&gt;=4,S50&lt;4.3),100-(S50*18),IF(AND(S50&gt;=4.3,S50&lt;4.7),100-(S50*19),IF(AND(S50&gt;=4.7,S50&lt;=5),100-(S50*20),0))))))))))))))))))</f>
        <v>100</v>
      </c>
      <c r="K50" s="29">
        <f>IF(Data!$AF46=0,"",IF(AND(R50&lt;&gt;"",TRIM(Data!$B$5)="miles"),MAX(100-((R50*1000)/$C50),0),IF(AND(R50&lt;&gt;"",TRIM(Data!$B$5)="km"),MAX(100-((R50*1609.34)/$C50),0))))</f>
        <v>100</v>
      </c>
      <c r="L50" s="45">
        <f t="shared" si="1"/>
        <v>0</v>
      </c>
      <c r="M50" s="46">
        <f>Data!AK46</f>
        <v>0</v>
      </c>
      <c r="N50" s="47">
        <f>Data!AO46</f>
        <v>0</v>
      </c>
      <c r="O50" s="47">
        <f>Data!AS46</f>
        <v>0</v>
      </c>
      <c r="P50" s="47">
        <f>Data!AW46</f>
        <v>0</v>
      </c>
      <c r="Q50" s="47">
        <f>Data!BA46</f>
        <v>0</v>
      </c>
      <c r="R50" s="48">
        <f>Data!BE46</f>
        <v>0</v>
      </c>
      <c r="S50" s="49">
        <f>100*(Data!BB46/$C50)</f>
        <v>0</v>
      </c>
      <c r="T50" s="49">
        <f>100*(Data!$AX46/$C50)</f>
        <v>0</v>
      </c>
      <c r="U50" s="49">
        <f>IF(Data!$AF46=0,"",IF(Q49="","",IF(T50=0,100,IF(AND(T50&gt;0,T50&lt;0.3),100-(T50*6),IF(AND(T50&gt;=0.3,T50&lt;0.7),100-(T50*7),IF(AND(T50&gt;=0.7,T50&lt;1),100-(T50*8),IF(AND(T50&gt;=1,T50&lt;1.3),100-(T50*9),IF(AND(T50&gt;=1.3,T50&lt;1.7),100-(T50*10),IF(AND(T50&gt;=1.7,T50&lt;2),100-(T50*11),IF(AND(T50&gt;=2,T50&lt;2.3),100-(T50*12),IF(AND(T50&gt;=2.3,T50&lt;2.7),100-(T50*13),IF(AND(T50&gt;=2.7,T50&lt;3),100-(T50*14),IF(AND(T50&gt;=3,T50&lt;3.3),100-(T50*15),IF(AND(T50&gt;=3.3,T50&lt;3.7),100-(T50*16),IF(AND(T50&gt;=3.7,T50&lt;4),100-(T50*17),IF(AND(T50&gt;=4,T50&lt;4.3),100-(T50*18),IF(AND(T50&gt;=4.3,T50&lt;4.7),100-(T50*19),IF(AND(T50&gt;=4.7,T50&lt;=5),100-(T50*20),0))))))))))))))))))</f>
        <v>100</v>
      </c>
      <c r="V50" s="50">
        <f>IF(Data!$AF46=0,"",IF(AND(P50&lt;&gt;"",TRIM(Data!$B$5)="miles"),MAX(100-((P50*1000)/$C50),0),IF(AND(P50&lt;&gt;"",TRIM(Data!$B$5)="km"),MAX(100-((P50*1609.34)/$C50),0))))</f>
        <v>100</v>
      </c>
    </row>
    <row r="51" spans="1:22" x14ac:dyDescent="0.25">
      <c r="A51" s="27" t="str">
        <f>CONCATENATE(Data!F47," ",Data!G47)</f>
        <v xml:space="preserve"> </v>
      </c>
      <c r="B51" s="28" t="str">
        <f>CONCATENATE(Data!D47,Data!J47)</f>
        <v>GE01</v>
      </c>
      <c r="C51" s="93">
        <f>Data!AF47</f>
        <v>2158.89306640625</v>
      </c>
      <c r="D51" s="58">
        <f>IF(Data!AF47=0,"-",IF(AND(R51="",Q51&lt;&gt;""),F51*$G$4+G51*$G$5+H51*$G$6+I51*$G$7+J51*$G$8,IF(AND(Q51="",P51&lt;&gt;""),F51*$G$4+G51*$G$5+H51*$G$6+I51*$G$7,IF(AND(P51="",O51&lt;&gt;""),F51*$G$4+G51*$G$5+H51*$G$6,IF(AND(O51="",N51&lt;&gt;""),F51*$G$4+G51*$G$5,IF(AND(N51="",M51&lt;&gt;""),F51*$G$4,F51*$G$4+G51*$G$5+H51*$G$6+I51*$G$7+J51*$G$8+K51*$G$9))))))</f>
        <v>99.06503696029273</v>
      </c>
      <c r="E51" s="30" t="str">
        <f>IF(Data!AF47=0,"",IF(D51&lt;$K$7,$J$8,IF(AND(D51&gt;=$K$7,D51&lt;$K$6),$J$7,IF(AND(D51&gt;=$K$6,D51&lt;$K$5),$J$6,IF(D51&gt;=$K$5,$J$5)))))</f>
        <v>Low Risk</v>
      </c>
      <c r="F51" s="29">
        <f>IF(Data!$AF47=0,"",IF(AND(M51&lt;&gt;"",TRIM(Data!$B$5)="miles"),MAX(100-((M51*1000)/$C51),0),IF(AND(M51&lt;&gt;"",TRIM(Data!$B$5)="km"),MAX(100-((M51*1609.34)/$C51),0))))</f>
        <v>100</v>
      </c>
      <c r="G51" s="29">
        <f>IF(Data!$AF47=0,"",IF(AND(N51&lt;&gt;"",TRIM(Data!$B$5)="miles"),MAX(100-((N51*1000)/$C51),0),IF(AND(N51&lt;&gt;"",TRIM(Data!$B$5)="km"),MAX(100-((N51*1609.34)/$C51),0))))</f>
        <v>100</v>
      </c>
      <c r="H51" s="29">
        <f>IF(Data!$AF47=0,"",IF(AND(O51&lt;&gt;"",TRIM(Data!$B$5)="miles"),MAX(100-((O51*1000)/$C51),0),IF(AND(O51&lt;&gt;"",TRIM(Data!$B$5)="km"),MAX(100-((O51*1609.34)/$C51),0))))</f>
        <v>100</v>
      </c>
      <c r="I51" s="29">
        <f>IF(Data!$AF47=0,"",IF(P51="","",(0.7*U51+0.3*V51)))</f>
        <v>99.631193841040599</v>
      </c>
      <c r="J51" s="29">
        <f>IF(Data!$AF47=0,"",IF(Q50="","",IF(S51=0,100,IF(AND(S51&gt;0,S51&lt;0.3),100-(S51*6),IF(AND(S51&gt;=0.3,S51&lt;0.7),100-(S51*7),IF(AND(S51&gt;=0.7,S51&lt;1),100-(S51*8),IF(AND(S51&gt;=1,S51&lt;1.3),100-(S51*9),IF(AND(S51&gt;=1.3,S51&lt;1.7),100-(S51*10),IF(AND(S51&gt;=1.7,S51&lt;2),100-(S51*11),IF(AND(S51&gt;=2,S51&lt;2.3),100-(S51*12),IF(AND(S51&gt;=2.3,S51&lt;2.7),100-(S51*13),IF(AND(S51&gt;=2.7,S51&lt;3),100-(S51*14),IF(AND(S51&gt;=3,S51&lt;3.3),100-(S51*15),IF(AND(S51&gt;=3.3,S51&lt;3.7),100-(S51*16),IF(AND(S51&gt;=3.7,S51&lt;4),100-(S51*17),IF(AND(S51&gt;=4,S51&lt;4.3),100-(S51*18),IF(AND(S51&gt;=4.3,S51&lt;4.7),100-(S51*19),IF(AND(S51&gt;=4.7,S51&lt;=5),100-(S51*20),0))))))))))))))))))</f>
        <v>100</v>
      </c>
      <c r="K51" s="29">
        <f>IF(Data!$AF47=0,"",IF(AND(R51&lt;&gt;"",TRIM(Data!$B$5)="miles"),MAX(100-((R51*1000)/$C51),0),IF(AND(R51&lt;&gt;"",TRIM(Data!$B$5)="km"),MAX(100-((R51*1609.34)/$C51),0))))</f>
        <v>92.125594238764847</v>
      </c>
      <c r="L51" s="45">
        <f t="shared" si="1"/>
        <v>18</v>
      </c>
      <c r="M51" s="46">
        <f>Data!AK47</f>
        <v>0</v>
      </c>
      <c r="N51" s="47">
        <f>Data!AO47</f>
        <v>0</v>
      </c>
      <c r="O51" s="47">
        <f>Data!AS47</f>
        <v>0</v>
      </c>
      <c r="P51" s="47">
        <f>Data!AW47</f>
        <v>1</v>
      </c>
      <c r="Q51" s="47">
        <f>Data!BA47</f>
        <v>0</v>
      </c>
      <c r="R51" s="48">
        <f>Data!BE47</f>
        <v>17</v>
      </c>
      <c r="S51" s="49">
        <f>100*(Data!BB47/$C51)</f>
        <v>0</v>
      </c>
      <c r="T51" s="49">
        <f>100*(Data!$AX47/$C51)</f>
        <v>5.472525173584214E-2</v>
      </c>
      <c r="U51" s="49">
        <f>IF(Data!$AF47=0,"",IF(Q50="","",IF(T51=0,100,IF(AND(T51&gt;0,T51&lt;0.3),100-(T51*6),IF(AND(T51&gt;=0.3,T51&lt;0.7),100-(T51*7),IF(AND(T51&gt;=0.7,T51&lt;1),100-(T51*8),IF(AND(T51&gt;=1,T51&lt;1.3),100-(T51*9),IF(AND(T51&gt;=1.3,T51&lt;1.7),100-(T51*10),IF(AND(T51&gt;=1.7,T51&lt;2),100-(T51*11),IF(AND(T51&gt;=2,T51&lt;2.3),100-(T51*12),IF(AND(T51&gt;=2.3,T51&lt;2.7),100-(T51*13),IF(AND(T51&gt;=2.7,T51&lt;3),100-(T51*14),IF(AND(T51&gt;=3,T51&lt;3.3),100-(T51*15),IF(AND(T51&gt;=3.3,T51&lt;3.7),100-(T51*16),IF(AND(T51&gt;=3.7,T51&lt;4),100-(T51*17),IF(AND(T51&gt;=4,T51&lt;4.3),100-(T51*18),IF(AND(T51&gt;=4.3,T51&lt;4.7),100-(T51*19),IF(AND(T51&gt;=4.7,T51&lt;=5),100-(T51*20),0))))))))))))))))))</f>
        <v>99.671648489584953</v>
      </c>
      <c r="V51" s="50">
        <f>IF(Data!$AF47=0,"",IF(AND(P51&lt;&gt;"",TRIM(Data!$B$5)="miles"),MAX(100-((P51*1000)/$C51),0),IF(AND(P51&lt;&gt;"",TRIM(Data!$B$5)="km"),MAX(100-((P51*1609.34)/$C51),0))))</f>
        <v>99.536799661103814</v>
      </c>
    </row>
    <row r="52" spans="1:22" x14ac:dyDescent="0.25">
      <c r="A52" s="27" t="str">
        <f>CONCATENATE(Data!F48," ",Data!G48)</f>
        <v xml:space="preserve"> </v>
      </c>
      <c r="B52" s="28" t="str">
        <f>CONCATENATE(Data!D48,Data!J48)</f>
        <v>GE01</v>
      </c>
      <c r="C52" s="93">
        <f>Data!AF48</f>
        <v>181.442626953125</v>
      </c>
      <c r="D52" s="58">
        <f>IF(Data!AF48=0,"-",IF(AND(R52="",Q52&lt;&gt;""),F52*$G$4+G52*$G$5+H52*$G$6+I52*$G$7+J52*$G$8,IF(AND(Q52="",P52&lt;&gt;""),F52*$G$4+G52*$G$5+H52*$G$6+I52*$G$7,IF(AND(P52="",O52&lt;&gt;""),F52*$G$4+G52*$G$5+H52*$G$6,IF(AND(O52="",N52&lt;&gt;""),F52*$G$4+G52*$G$5,IF(AND(N52="",M52&lt;&gt;""),F52*$G$4,F52*$G$4+G52*$G$5+H52*$G$6+I52*$G$7+J52*$G$8+K52*$G$9))))))</f>
        <v>59.103361325315632</v>
      </c>
      <c r="E52" s="30" t="str">
        <f>IF(Data!AF48=0,"",IF(D52&lt;$K$7,$J$8,IF(AND(D52&gt;=$K$7,D52&lt;$K$6),$J$7,IF(AND(D52&gt;=$K$6,D52&lt;$K$5),$J$6,IF(D52&gt;=$K$5,$J$5)))))</f>
        <v>High Risk</v>
      </c>
      <c r="F52" s="29">
        <f>IF(Data!$AF48=0,"",IF(AND(M52&lt;&gt;"",TRIM(Data!$B$5)="miles"),MAX(100-((M52*1000)/$C52),0),IF(AND(M52&lt;&gt;"",TRIM(Data!$B$5)="km"),MAX(100-((M52*1609.34)/$C52),0))))</f>
        <v>100</v>
      </c>
      <c r="G52" s="29">
        <f>IF(Data!$AF48=0,"",IF(AND(N52&lt;&gt;"",TRIM(Data!$B$5)="miles"),MAX(100-((N52*1000)/$C52),0),IF(AND(N52&lt;&gt;"",TRIM(Data!$B$5)="km"),MAX(100-((N52*1609.34)/$C52),0))))</f>
        <v>100</v>
      </c>
      <c r="H52" s="29">
        <f>IF(Data!$AF48=0,"",IF(AND(O52&lt;&gt;"",TRIM(Data!$B$5)="miles"),MAX(100-((O52*1000)/$C52),0),IF(AND(O52&lt;&gt;"",TRIM(Data!$B$5)="km"),MAX(100-((O52*1609.34)/$C52),0))))</f>
        <v>100</v>
      </c>
      <c r="I52" s="29">
        <f>IF(Data!$AF48=0,"",IF(P52="","",(0.7*U52+0.3*V52)))</f>
        <v>1.891941350046892</v>
      </c>
      <c r="J52" s="29">
        <f>IF(Data!$AF48=0,"",IF(Q51="","",IF(S52=0,100,IF(AND(S52&gt;0,S52&lt;0.3),100-(S52*6),IF(AND(S52&gt;=0.3,S52&lt;0.7),100-(S52*7),IF(AND(S52&gt;=0.7,S52&lt;1),100-(S52*8),IF(AND(S52&gt;=1,S52&lt;1.3),100-(S52*9),IF(AND(S52&gt;=1.3,S52&lt;1.7),100-(S52*10),IF(AND(S52&gt;=1.7,S52&lt;2),100-(S52*11),IF(AND(S52&gt;=2,S52&lt;2.3),100-(S52*12),IF(AND(S52&gt;=2.3,S52&lt;2.7),100-(S52*13),IF(AND(S52&gt;=2.7,S52&lt;3),100-(S52*14),IF(AND(S52&gt;=3,S52&lt;3.3),100-(S52*15),IF(AND(S52&gt;=3.3,S52&lt;3.7),100-(S52*16),IF(AND(S52&gt;=3.7,S52&lt;4),100-(S52*17),IF(AND(S52&gt;=4,S52&lt;4.3),100-(S52*18),IF(AND(S52&gt;=4.3,S52&lt;4.7),100-(S52*19),IF(AND(S52&gt;=4.7,S52&lt;=5),100-(S52*20),0))))))))))))))))))</f>
        <v>100</v>
      </c>
      <c r="K52" s="29">
        <f>IF(Data!$AF48=0,"",IF(AND(R52&lt;&gt;"",TRIM(Data!$B$5)="miles"),MAX(100-((R52*1000)/$C52),0),IF(AND(R52&lt;&gt;"",TRIM(Data!$B$5)="km"),MAX(100-((R52*1609.34)/$C52),0))))</f>
        <v>83.465847852968764</v>
      </c>
      <c r="L52" s="45">
        <f t="shared" si="1"/>
        <v>20</v>
      </c>
      <c r="M52" s="46">
        <f>Data!AK48</f>
        <v>0</v>
      </c>
      <c r="N52" s="47">
        <f>Data!AO48</f>
        <v>0</v>
      </c>
      <c r="O52" s="47">
        <f>Data!AS48</f>
        <v>0</v>
      </c>
      <c r="P52" s="47">
        <f>Data!AW48</f>
        <v>17</v>
      </c>
      <c r="Q52" s="47">
        <f>Data!BA48</f>
        <v>0</v>
      </c>
      <c r="R52" s="48">
        <f>Data!BE48</f>
        <v>3</v>
      </c>
      <c r="S52" s="49">
        <f>100*(Data!BB48/$C52)</f>
        <v>0</v>
      </c>
      <c r="T52" s="49">
        <f>100*(Data!$AX48/$C52)</f>
        <v>14.151343273716376</v>
      </c>
      <c r="U52" s="49">
        <f>IF(Data!$AF48=0,"",IF(Q51="","",IF(T52=0,100,IF(AND(T52&gt;0,T52&lt;0.3),100-(T52*6),IF(AND(T52&gt;=0.3,T52&lt;0.7),100-(T52*7),IF(AND(T52&gt;=0.7,T52&lt;1),100-(T52*8),IF(AND(T52&gt;=1,T52&lt;1.3),100-(T52*9),IF(AND(T52&gt;=1.3,T52&lt;1.7),100-(T52*10),IF(AND(T52&gt;=1.7,T52&lt;2),100-(T52*11),IF(AND(T52&gt;=2,T52&lt;2.3),100-(T52*12),IF(AND(T52&gt;=2.3,T52&lt;2.7),100-(T52*13),IF(AND(T52&gt;=2.7,T52&lt;3),100-(T52*14),IF(AND(T52&gt;=3,T52&lt;3.3),100-(T52*15),IF(AND(T52&gt;=3.3,T52&lt;3.7),100-(T52*16),IF(AND(T52&gt;=3.7,T52&lt;4),100-(T52*17),IF(AND(T52&gt;=4,T52&lt;4.3),100-(T52*18),IF(AND(T52&gt;=4.3,T52&lt;4.7),100-(T52*19),IF(AND(T52&gt;=4.7,T52&lt;=5),100-(T52*20),0))))))))))))))))))</f>
        <v>0</v>
      </c>
      <c r="V52" s="50">
        <f>IF(Data!$AF48=0,"",IF(AND(P52&lt;&gt;"",TRIM(Data!$B$5)="miles"),MAX(100-((P52*1000)/$C52),0),IF(AND(P52&lt;&gt;"",TRIM(Data!$B$5)="km"),MAX(100-((P52*1609.34)/$C52),0))))</f>
        <v>6.3064711668229734</v>
      </c>
    </row>
    <row r="53" spans="1:22" x14ac:dyDescent="0.25">
      <c r="A53" s="27" t="str">
        <f>CONCATENATE(Data!F49," ",Data!G49)</f>
        <v xml:space="preserve"> </v>
      </c>
      <c r="B53" s="28" t="str">
        <f>CONCATENATE(Data!D49,Data!J49)</f>
        <v>GE01</v>
      </c>
      <c r="C53" s="93">
        <f>Data!AF49</f>
        <v>267.58258056640625</v>
      </c>
      <c r="D53" s="58">
        <f>IF(Data!AF49=0,"-",IF(AND(R53="",Q53&lt;&gt;""),F53*$G$4+G53*$G$5+H53*$G$6+I53*$G$7+J53*$G$8,IF(AND(Q53="",P53&lt;&gt;""),F53*$G$4+G53*$G$5+H53*$G$6+I53*$G$7,IF(AND(P53="",O53&lt;&gt;""),F53*$G$4+G53*$G$5+H53*$G$6,IF(AND(O53="",N53&lt;&gt;""),F53*$G$4+G53*$G$5,IF(AND(N53="",M53&lt;&gt;""),F53*$G$4,F53*$G$4+G53*$G$5+H53*$G$6+I53*$G$7+J53*$G$8+K53*$G$9))))))</f>
        <v>58.207174886943037</v>
      </c>
      <c r="E53" s="30" t="str">
        <f>IF(Data!AF49=0,"",IF(D53&lt;$K$7,$J$8,IF(AND(D53&gt;=$K$7,D53&lt;$K$6),$J$7,IF(AND(D53&gt;=$K$6,D53&lt;$K$5),$J$6,IF(D53&gt;=$K$5,$J$5)))))</f>
        <v>High Risk</v>
      </c>
      <c r="F53" s="29">
        <f>IF(Data!$AF49=0,"",IF(AND(M53&lt;&gt;"",TRIM(Data!$B$5)="miles"),MAX(100-((M53*1000)/$C53),0),IF(AND(M53&lt;&gt;"",TRIM(Data!$B$5)="km"),MAX(100-((M53*1609.34)/$C53),0))))</f>
        <v>92.525671903729702</v>
      </c>
      <c r="G53" s="29">
        <f>IF(Data!$AF49=0,"",IF(AND(N53&lt;&gt;"",TRIM(Data!$B$5)="miles"),MAX(100-((N53*1000)/$C53),0),IF(AND(N53&lt;&gt;"",TRIM(Data!$B$5)="km"),MAX(100-((N53*1609.34)/$C53),0))))</f>
        <v>100</v>
      </c>
      <c r="H53" s="29">
        <f>IF(Data!$AF49=0,"",IF(AND(O53&lt;&gt;"",TRIM(Data!$B$5)="miles"),MAX(100-((O53*1000)/$C53),0),IF(AND(O53&lt;&gt;"",TRIM(Data!$B$5)="km"),MAX(100-((O53*1609.34)/$C53),0))))</f>
        <v>100</v>
      </c>
      <c r="I53" s="29">
        <f>IF(Data!$AF49=0,"",IF(P53="","",(0.7*U53+0.3*V53)))</f>
        <v>0</v>
      </c>
      <c r="J53" s="29">
        <f>IF(Data!$AF49=0,"",IF(Q52="","",IF(S53=0,100,IF(AND(S53&gt;0,S53&lt;0.3),100-(S53*6),IF(AND(S53&gt;=0.3,S53&lt;0.7),100-(S53*7),IF(AND(S53&gt;=0.7,S53&lt;1),100-(S53*8),IF(AND(S53&gt;=1,S53&lt;1.3),100-(S53*9),IF(AND(S53&gt;=1.3,S53&lt;1.7),100-(S53*10),IF(AND(S53&gt;=1.7,S53&lt;2),100-(S53*11),IF(AND(S53&gt;=2,S53&lt;2.3),100-(S53*12),IF(AND(S53&gt;=2.3,S53&lt;2.7),100-(S53*13),IF(AND(S53&gt;=2.7,S53&lt;3),100-(S53*14),IF(AND(S53&gt;=3,S53&lt;3.3),100-(S53*15),IF(AND(S53&gt;=3.3,S53&lt;3.7),100-(S53*16),IF(AND(S53&gt;=3.7,S53&lt;4),100-(S53*17),IF(AND(S53&gt;=4,S53&lt;4.3),100-(S53*18),IF(AND(S53&gt;=4.3,S53&lt;4.7),100-(S53*19),IF(AND(S53&gt;=4.7,S53&lt;=5),100-(S53*20),0))))))))))))))))))</f>
        <v>98.510202530985453</v>
      </c>
      <c r="K53" s="29">
        <f>IF(Data!$AF49=0,"",IF(AND(R53&lt;&gt;"",TRIM(Data!$B$5)="miles"),MAX(100-((R53*1000)/$C53),0),IF(AND(R53&lt;&gt;"",TRIM(Data!$B$5)="km"),MAX(100-((R53*1609.34)/$C53),0))))</f>
        <v>92.525671903729702</v>
      </c>
      <c r="L53" s="45">
        <f t="shared" si="1"/>
        <v>47</v>
      </c>
      <c r="M53" s="46">
        <f>Data!AK49</f>
        <v>2</v>
      </c>
      <c r="N53" s="47">
        <f>Data!AO49</f>
        <v>0</v>
      </c>
      <c r="O53" s="47">
        <f>Data!AS49</f>
        <v>0</v>
      </c>
      <c r="P53" s="47">
        <f>Data!AW49</f>
        <v>42</v>
      </c>
      <c r="Q53" s="47">
        <f>Data!BA49</f>
        <v>1</v>
      </c>
      <c r="R53" s="48">
        <f>Data!BE49</f>
        <v>2</v>
      </c>
      <c r="S53" s="49">
        <f>100*(Data!BB49/$C53)</f>
        <v>0.24829957816909068</v>
      </c>
      <c r="T53" s="49">
        <f>100*(Data!$AX49/$C53)</f>
        <v>15.072693246668109</v>
      </c>
      <c r="U53" s="49">
        <f>IF(Data!$AF49=0,"",IF(Q52="","",IF(T53=0,100,IF(AND(T53&gt;0,T53&lt;0.3),100-(T53*6),IF(AND(T53&gt;=0.3,T53&lt;0.7),100-(T53*7),IF(AND(T53&gt;=0.7,T53&lt;1),100-(T53*8),IF(AND(T53&gt;=1,T53&lt;1.3),100-(T53*9),IF(AND(T53&gt;=1.3,T53&lt;1.7),100-(T53*10),IF(AND(T53&gt;=1.7,T53&lt;2),100-(T53*11),IF(AND(T53&gt;=2,T53&lt;2.3),100-(T53*12),IF(AND(T53&gt;=2.3,T53&lt;2.7),100-(T53*13),IF(AND(T53&gt;=2.7,T53&lt;3),100-(T53*14),IF(AND(T53&gt;=3,T53&lt;3.3),100-(T53*15),IF(AND(T53&gt;=3.3,T53&lt;3.7),100-(T53*16),IF(AND(T53&gt;=3.7,T53&lt;4),100-(T53*17),IF(AND(T53&gt;=4,T53&lt;4.3),100-(T53*18),IF(AND(T53&gt;=4.3,T53&lt;4.7),100-(T53*19),IF(AND(T53&gt;=4.7,T53&lt;=5),100-(T53*20),0))))))))))))))))))</f>
        <v>0</v>
      </c>
      <c r="V53" s="50">
        <f>IF(Data!$AF49=0,"",IF(AND(P53&lt;&gt;"",TRIM(Data!$B$5)="miles"),MAX(100-((P53*1000)/$C53),0),IF(AND(P53&lt;&gt;"",TRIM(Data!$B$5)="km"),MAX(100-((P53*1609.34)/$C53),0))))</f>
        <v>0</v>
      </c>
    </row>
    <row r="54" spans="1:22" x14ac:dyDescent="0.25">
      <c r="A54" s="27" t="str">
        <f>CONCATENATE(Data!F50," ",Data!G50)</f>
        <v xml:space="preserve"> </v>
      </c>
      <c r="B54" s="28" t="str">
        <f>CONCATENATE(Data!D50,Data!J50)</f>
        <v>GE01</v>
      </c>
      <c r="C54" s="93">
        <f>Data!AF50</f>
        <v>370.50555419921875</v>
      </c>
      <c r="D54" s="58">
        <f>IF(Data!AF50=0,"-",IF(AND(R54="",Q54&lt;&gt;""),F54*$G$4+G54*$G$5+H54*$G$6+I54*$G$7+J54*$G$8,IF(AND(Q54="",P54&lt;&gt;""),F54*$G$4+G54*$G$5+H54*$G$6+I54*$G$7,IF(AND(P54="",O54&lt;&gt;""),F54*$G$4+G54*$G$5+H54*$G$6,IF(AND(O54="",N54&lt;&gt;""),F54*$G$4+G54*$G$5,IF(AND(N54="",M54&lt;&gt;""),F54*$G$4,F54*$G$4+G54*$G$5+H54*$G$6+I54*$G$7+J54*$G$8+K54*$G$9))))))</f>
        <v>83.170899031285288</v>
      </c>
      <c r="E54" s="30" t="str">
        <f>IF(Data!AF50=0,"",IF(D54&lt;$K$7,$J$8,IF(AND(D54&gt;=$K$7,D54&lt;$K$6),$J$7,IF(AND(D54&gt;=$K$6,D54&lt;$K$5),$J$6,IF(D54&gt;=$K$5,$J$5)))))</f>
        <v>Mild Risk</v>
      </c>
      <c r="F54" s="29">
        <f>IF(Data!$AF50=0,"",IF(AND(M54&lt;&gt;"",TRIM(Data!$B$5)="miles"),MAX(100-((M54*1000)/$C54),0),IF(AND(M54&lt;&gt;"",TRIM(Data!$B$5)="km"),MAX(100-((M54*1609.34)/$C54),0))))</f>
        <v>100</v>
      </c>
      <c r="G54" s="29">
        <f>IF(Data!$AF50=0,"",IF(AND(N54&lt;&gt;"",TRIM(Data!$B$5)="miles"),MAX(100-((N54*1000)/$C54),0),IF(AND(N54&lt;&gt;"",TRIM(Data!$B$5)="km"),MAX(100-((N54*1609.34)/$C54),0))))</f>
        <v>100</v>
      </c>
      <c r="H54" s="29">
        <f>IF(Data!$AF50=0,"",IF(AND(O54&lt;&gt;"",TRIM(Data!$B$5)="miles"),MAX(100-((O54*1000)/$C54),0),IF(AND(O54&lt;&gt;"",TRIM(Data!$B$5)="km"),MAX(100-((O54*1609.34)/$C54),0))))</f>
        <v>100</v>
      </c>
      <c r="I54" s="29">
        <f>IF(Data!$AF50=0,"",IF(P54="","",(0.7*U54+0.3*V54)))</f>
        <v>58.159200281762395</v>
      </c>
      <c r="J54" s="29">
        <f>IF(Data!$AF50=0,"",IF(Q53="","",IF(S54=0,100,IF(AND(S54&gt;0,S54&lt;0.3),100-(S54*6),IF(AND(S54&gt;=0.3,S54&lt;0.7),100-(S54*7),IF(AND(S54&gt;=0.7,S54&lt;1),100-(S54*8),IF(AND(S54&gt;=1,S54&lt;1.3),100-(S54*9),IF(AND(S54&gt;=1.3,S54&lt;1.7),100-(S54*10),IF(AND(S54&gt;=1.7,S54&lt;2),100-(S54*11),IF(AND(S54&gt;=2,S54&lt;2.3),100-(S54*12),IF(AND(S54&gt;=2.3,S54&lt;2.7),100-(S54*13),IF(AND(S54&gt;=2.7,S54&lt;3),100-(S54*14),IF(AND(S54&gt;=3,S54&lt;3.3),100-(S54*15),IF(AND(S54&gt;=3.3,S54&lt;3.7),100-(S54*16),IF(AND(S54&gt;=3.7,S54&lt;4),100-(S54*17),IF(AND(S54&gt;=4,S54&lt;4.3),100-(S54*18),IF(AND(S54&gt;=4.3,S54&lt;4.7),100-(S54*19),IF(AND(S54&gt;=4.7,S54&lt;=5),100-(S54*20),0))))))))))))))))))</f>
        <v>99.536094592901605</v>
      </c>
      <c r="K54" s="29">
        <f>IF(Data!$AF50=0,"",IF(AND(R54&lt;&gt;"",TRIM(Data!$B$5)="miles"),MAX(100-((R54*1000)/$C54),0),IF(AND(R54&lt;&gt;"",TRIM(Data!$B$5)="km"),MAX(100-((R54*1609.34)/$C54),0))))</f>
        <v>100</v>
      </c>
      <c r="L54" s="45">
        <f t="shared" si="1"/>
        <v>17</v>
      </c>
      <c r="M54" s="46">
        <f>Data!AK50</f>
        <v>0</v>
      </c>
      <c r="N54" s="47">
        <f>Data!AO50</f>
        <v>0</v>
      </c>
      <c r="O54" s="47">
        <f>Data!AS50</f>
        <v>0</v>
      </c>
      <c r="P54" s="47">
        <f>Data!AW50</f>
        <v>16</v>
      </c>
      <c r="Q54" s="47">
        <f>Data!BA50</f>
        <v>1</v>
      </c>
      <c r="R54" s="48">
        <f>Data!BE50</f>
        <v>0</v>
      </c>
      <c r="S54" s="49">
        <f>100*(Data!BB50/$C54)</f>
        <v>7.7317567849731553E-2</v>
      </c>
      <c r="T54" s="49">
        <f>100*(Data!$AX50/$C54)</f>
        <v>2.9475028923311504</v>
      </c>
      <c r="U54" s="49">
        <f>IF(Data!$AF50=0,"",IF(Q53="","",IF(T54=0,100,IF(AND(T54&gt;0,T54&lt;0.3),100-(T54*6),IF(AND(T54&gt;=0.3,T54&lt;0.7),100-(T54*7),IF(AND(T54&gt;=0.7,T54&lt;1),100-(T54*8),IF(AND(T54&gt;=1,T54&lt;1.3),100-(T54*9),IF(AND(T54&gt;=1.3,T54&lt;1.7),100-(T54*10),IF(AND(T54&gt;=1.7,T54&lt;2),100-(T54*11),IF(AND(T54&gt;=2,T54&lt;2.3),100-(T54*12),IF(AND(T54&gt;=2.3,T54&lt;2.7),100-(T54*13),IF(AND(T54&gt;=2.7,T54&lt;3),100-(T54*14),IF(AND(T54&gt;=3,T54&lt;3.3),100-(T54*15),IF(AND(T54&gt;=3.3,T54&lt;3.7),100-(T54*16),IF(AND(T54&gt;=3.7,T54&lt;4),100-(T54*17),IF(AND(T54&gt;=4,T54&lt;4.3),100-(T54*18),IF(AND(T54&gt;=4.3,T54&lt;4.7),100-(T54*19),IF(AND(T54&gt;=4.7,T54&lt;=5),100-(T54*20),0))))))))))))))))))</f>
        <v>58.734959507363897</v>
      </c>
      <c r="V54" s="50">
        <f>IF(Data!$AF50=0,"",IF(AND(P54&lt;&gt;"",TRIM(Data!$B$5)="miles"),MAX(100-((P54*1000)/$C54),0),IF(AND(P54&lt;&gt;"",TRIM(Data!$B$5)="km"),MAX(100-((P54*1609.34)/$C54),0))))</f>
        <v>56.815762088692225</v>
      </c>
    </row>
    <row r="55" spans="1:22" x14ac:dyDescent="0.25">
      <c r="A55" s="27" t="str">
        <f>CONCATENATE(Data!F51," ",Data!G51)</f>
        <v xml:space="preserve"> </v>
      </c>
      <c r="B55" s="28" t="str">
        <f>CONCATENATE(Data!D51,Data!J51)</f>
        <v>GE01</v>
      </c>
      <c r="C55" s="93">
        <f>Data!AF51</f>
        <v>779.08258056640625</v>
      </c>
      <c r="D55" s="58">
        <f>IF(Data!AF51=0,"-",IF(AND(R55="",Q55&lt;&gt;""),F55*$G$4+G55*$G$5+H55*$G$6+I55*$G$7+J55*$G$8,IF(AND(Q55="",P55&lt;&gt;""),F55*$G$4+G55*$G$5+H55*$G$6+I55*$G$7,IF(AND(P55="",O55&lt;&gt;""),F55*$G$4+G55*$G$5+H55*$G$6,IF(AND(O55="",N55&lt;&gt;""),F55*$G$4+G55*$G$5,IF(AND(N55="",M55&lt;&gt;""),F55*$G$4,F55*$G$4+G55*$G$5+H55*$G$6+I55*$G$7+J55*$G$8+K55*$G$9))))))</f>
        <v>65.624936023682579</v>
      </c>
      <c r="E55" s="30" t="str">
        <f>IF(Data!AF51=0,"",IF(D55&lt;$K$7,$J$8,IF(AND(D55&gt;=$K$7,D55&lt;$K$6),$J$7,IF(AND(D55&gt;=$K$6,D55&lt;$K$5),$J$6,IF(D55&gt;=$K$5,$J$5)))))</f>
        <v>Medium Risk</v>
      </c>
      <c r="F55" s="29">
        <f>IF(Data!$AF51=0,"",IF(AND(M55&lt;&gt;"",TRIM(Data!$B$5)="miles"),MAX(100-((M55*1000)/$C55),0),IF(AND(M55&lt;&gt;"",TRIM(Data!$B$5)="km"),MAX(100-((M55*1609.34)/$C55),0))))</f>
        <v>98.716439020786495</v>
      </c>
      <c r="G55" s="29">
        <f>IF(Data!$AF51=0,"",IF(AND(N55&lt;&gt;"",TRIM(Data!$B$5)="miles"),MAX(100-((N55*1000)/$C55),0),IF(AND(N55&lt;&gt;"",TRIM(Data!$B$5)="km"),MAX(100-((N55*1609.34)/$C55),0))))</f>
        <v>100</v>
      </c>
      <c r="H55" s="29">
        <f>IF(Data!$AF51=0,"",IF(AND(O55&lt;&gt;"",TRIM(Data!$B$5)="miles"),MAX(100-((O55*1000)/$C55),0),IF(AND(O55&lt;&gt;"",TRIM(Data!$B$5)="km"),MAX(100-((O55*1609.34)/$C55),0))))</f>
        <v>100</v>
      </c>
      <c r="I55" s="29">
        <f>IF(Data!$AF51=0,"",IF(P55="","",(0.7*U55+0.3*V55)))</f>
        <v>88.449998664263006</v>
      </c>
      <c r="J55" s="29">
        <f>IF(Data!$AF51=0,"",IF(Q54="","",IF(S55=0,100,IF(AND(S55&gt;0,S55&lt;0.3),100-(S55*6),IF(AND(S55&gt;=0.3,S55&lt;0.7),100-(S55*7),IF(AND(S55&gt;=0.7,S55&lt;1),100-(S55*8),IF(AND(S55&gt;=1,S55&lt;1.3),100-(S55*9),IF(AND(S55&gt;=1.3,S55&lt;1.7),100-(S55*10),IF(AND(S55&gt;=1.7,S55&lt;2),100-(S55*11),IF(AND(S55&gt;=2,S55&lt;2.3),100-(S55*12),IF(AND(S55&gt;=2.3,S55&lt;2.7),100-(S55*13),IF(AND(S55&gt;=2.7,S55&lt;3),100-(S55*14),IF(AND(S55&gt;=3,S55&lt;3.3),100-(S55*15),IF(AND(S55&gt;=3.3,S55&lt;3.7),100-(S55*16),IF(AND(S55&gt;=3.7,S55&lt;4),100-(S55*17),IF(AND(S55&gt;=4,S55&lt;4.3),100-(S55*18),IF(AND(S55&gt;=4.3,S55&lt;4.7),100-(S55*19),IF(AND(S55&gt;=4.7,S55&lt;=5),100-(S55*20),0))))))))))))))))))</f>
        <v>0</v>
      </c>
      <c r="K55" s="29">
        <f>IF(Data!$AF51=0,"",IF(AND(R55&lt;&gt;"",TRIM(Data!$B$5)="miles"),MAX(100-((R55*1000)/$C55),0),IF(AND(R55&lt;&gt;"",TRIM(Data!$B$5)="km"),MAX(100-((R55*1609.34)/$C55),0))))</f>
        <v>3.7329265589872023</v>
      </c>
      <c r="L55" s="45">
        <f t="shared" si="1"/>
        <v>139</v>
      </c>
      <c r="M55" s="46">
        <f>Data!AK51</f>
        <v>1</v>
      </c>
      <c r="N55" s="47">
        <f>Data!AO51</f>
        <v>0</v>
      </c>
      <c r="O55" s="47">
        <f>Data!AS51</f>
        <v>0</v>
      </c>
      <c r="P55" s="47">
        <f>Data!AW51</f>
        <v>17</v>
      </c>
      <c r="Q55" s="47">
        <f>Data!BA51</f>
        <v>46</v>
      </c>
      <c r="R55" s="48">
        <f>Data!BE51</f>
        <v>75</v>
      </c>
      <c r="S55" s="49">
        <f>100*(Data!BB51/$C55)</f>
        <v>5.5414982730605198</v>
      </c>
      <c r="T55" s="49">
        <f>100*(Data!$AX51/$C55)</f>
        <v>0.89354291816930542</v>
      </c>
      <c r="U55" s="49">
        <f>IF(Data!$AF51=0,"",IF(Q54="","",IF(T55=0,100,IF(AND(T55&gt;0,T55&lt;0.3),100-(T55*6),IF(AND(T55&gt;=0.3,T55&lt;0.7),100-(T55*7),IF(AND(T55&gt;=0.7,T55&lt;1),100-(T55*8),IF(AND(T55&gt;=1,T55&lt;1.3),100-(T55*9),IF(AND(T55&gt;=1.3,T55&lt;1.7),100-(T55*10),IF(AND(T55&gt;=1.7,T55&lt;2),100-(T55*11),IF(AND(T55&gt;=2,T55&lt;2.3),100-(T55*12),IF(AND(T55&gt;=2.3,T55&lt;2.7),100-(T55*13),IF(AND(T55&gt;=2.7,T55&lt;3),100-(T55*14),IF(AND(T55&gt;=3,T55&lt;3.3),100-(T55*15),IF(AND(T55&gt;=3.3,T55&lt;3.7),100-(T55*16),IF(AND(T55&gt;=3.7,T55&lt;4),100-(T55*17),IF(AND(T55&gt;=4,T55&lt;4.3),100-(T55*18),IF(AND(T55&gt;=4.3,T55&lt;4.7),100-(T55*19),IF(AND(T55&gt;=4.7,T55&lt;=5),100-(T55*20),0))))))))))))))))))</f>
        <v>92.851656654645552</v>
      </c>
      <c r="V55" s="50">
        <f>IF(Data!$AF51=0,"",IF(AND(P55&lt;&gt;"",TRIM(Data!$B$5)="miles"),MAX(100-((P55*1000)/$C55),0),IF(AND(P55&lt;&gt;"",TRIM(Data!$B$5)="km"),MAX(100-((P55*1609.34)/$C55),0))))</f>
        <v>78.179463353370437</v>
      </c>
    </row>
    <row r="56" spans="1:22" x14ac:dyDescent="0.25">
      <c r="A56" s="27" t="str">
        <f>CONCATENATE(Data!F52," ",Data!G52)</f>
        <v xml:space="preserve"> </v>
      </c>
      <c r="B56" s="28" t="str">
        <f>CONCATENATE(Data!D52,Data!J52)</f>
        <v>GE01</v>
      </c>
      <c r="C56" s="93">
        <f>Data!AF52</f>
        <v>10.850411415100098</v>
      </c>
      <c r="D56" s="58">
        <f>IF(Data!AF52=0,"-",IF(AND(R56="",Q56&lt;&gt;""),F56*$G$4+G56*$G$5+H56*$G$6+I56*$G$7+J56*$G$8,IF(AND(Q56="",P56&lt;&gt;""),F56*$G$4+G56*$G$5+H56*$G$6+I56*$G$7,IF(AND(P56="",O56&lt;&gt;""),F56*$G$4+G56*$G$5+H56*$G$6,IF(AND(O56="",N56&lt;&gt;""),F56*$G$4+G56*$G$5,IF(AND(N56="",M56&lt;&gt;""),F56*$G$4,F56*$G$4+G56*$G$5+H56*$G$6+I56*$G$7+J56*$G$8+K56*$G$9))))))</f>
        <v>90.783759603729507</v>
      </c>
      <c r="E56" s="30" t="str">
        <f>IF(Data!AF52=0,"",IF(D56&lt;$K$7,$J$8,IF(AND(D56&gt;=$K$7,D56&lt;$K$6),$J$7,IF(AND(D56&gt;=$K$6,D56&lt;$K$5),$J$6,IF(D56&gt;=$K$5,$J$5)))))</f>
        <v>Mild Risk</v>
      </c>
      <c r="F56" s="29">
        <f>IF(Data!$AF52=0,"",IF(AND(M56&lt;&gt;"",TRIM(Data!$B$5)="miles"),MAX(100-((M56*1000)/$C56),0),IF(AND(M56&lt;&gt;"",TRIM(Data!$B$5)="km"),MAX(100-((M56*1609.34)/$C56),0))))</f>
        <v>100</v>
      </c>
      <c r="G56" s="29">
        <f>IF(Data!$AF52=0,"",IF(AND(N56&lt;&gt;"",TRIM(Data!$B$5)="miles"),MAX(100-((N56*1000)/$C56),0),IF(AND(N56&lt;&gt;"",TRIM(Data!$B$5)="km"),MAX(100-((N56*1609.34)/$C56),0))))</f>
        <v>100</v>
      </c>
      <c r="H56" s="29">
        <f>IF(Data!$AF52=0,"",IF(AND(O56&lt;&gt;"",TRIM(Data!$B$5)="miles"),MAX(100-((O56*1000)/$C56),0),IF(AND(O56&lt;&gt;"",TRIM(Data!$B$5)="km"),MAX(100-((O56*1609.34)/$C56),0))))</f>
        <v>100</v>
      </c>
      <c r="I56" s="29">
        <f>IF(Data!$AF52=0,"",IF(P56="","",(0.7*U56+0.3*V56)))</f>
        <v>100</v>
      </c>
      <c r="J56" s="29">
        <f>IF(Data!$AF52=0,"",IF(Q55="","",IF(S56=0,100,IF(AND(S56&gt;0,S56&lt;0.3),100-(S56*6),IF(AND(S56&gt;=0.3,S56&lt;0.7),100-(S56*7),IF(AND(S56&gt;=0.7,S56&lt;1),100-(S56*8),IF(AND(S56&gt;=1,S56&lt;1.3),100-(S56*9),IF(AND(S56&gt;=1.3,S56&lt;1.7),100-(S56*10),IF(AND(S56&gt;=1.7,S56&lt;2),100-(S56*11),IF(AND(S56&gt;=2,S56&lt;2.3),100-(S56*12),IF(AND(S56&gt;=2.3,S56&lt;2.7),100-(S56*13),IF(AND(S56&gt;=2.7,S56&lt;3),100-(S56*14),IF(AND(S56&gt;=3,S56&lt;3.3),100-(S56*15),IF(AND(S56&gt;=3.3,S56&lt;3.7),100-(S56*16),IF(AND(S56&gt;=3.7,S56&lt;4),100-(S56*17),IF(AND(S56&gt;=4,S56&lt;4.3),100-(S56*18),IF(AND(S56&gt;=4.3,S56&lt;4.7),100-(S56*19),IF(AND(S56&gt;=4.7,S56&lt;=5),100-(S56*20),0))))))))))))))))))</f>
        <v>100</v>
      </c>
      <c r="K56" s="29">
        <f>IF(Data!$AF52=0,"",IF(AND(R56&lt;&gt;"",TRIM(Data!$B$5)="miles"),MAX(100-((R56*1000)/$C56),0),IF(AND(R56&lt;&gt;"",TRIM(Data!$B$5)="km"),MAX(100-((R56*1609.34)/$C56),0))))</f>
        <v>7.8375960372950715</v>
      </c>
      <c r="L56" s="45">
        <f t="shared" si="1"/>
        <v>1</v>
      </c>
      <c r="M56" s="46">
        <f>Data!AK52</f>
        <v>0</v>
      </c>
      <c r="N56" s="47">
        <f>Data!AO52</f>
        <v>0</v>
      </c>
      <c r="O56" s="47">
        <f>Data!AS52</f>
        <v>0</v>
      </c>
      <c r="P56" s="47">
        <f>Data!AW52</f>
        <v>0</v>
      </c>
      <c r="Q56" s="47">
        <f>Data!BA52</f>
        <v>0</v>
      </c>
      <c r="R56" s="48">
        <f>Data!BE52</f>
        <v>1</v>
      </c>
      <c r="S56" s="49">
        <f>100*(Data!BB52/$C56)</f>
        <v>0</v>
      </c>
      <c r="T56" s="49">
        <f>100*(Data!$AX52/$C56)</f>
        <v>0</v>
      </c>
      <c r="U56" s="49">
        <f>IF(Data!$AF52=0,"",IF(Q55="","",IF(T56=0,100,IF(AND(T56&gt;0,T56&lt;0.3),100-(T56*6),IF(AND(T56&gt;=0.3,T56&lt;0.7),100-(T56*7),IF(AND(T56&gt;=0.7,T56&lt;1),100-(T56*8),IF(AND(T56&gt;=1,T56&lt;1.3),100-(T56*9),IF(AND(T56&gt;=1.3,T56&lt;1.7),100-(T56*10),IF(AND(T56&gt;=1.7,T56&lt;2),100-(T56*11),IF(AND(T56&gt;=2,T56&lt;2.3),100-(T56*12),IF(AND(T56&gt;=2.3,T56&lt;2.7),100-(T56*13),IF(AND(T56&gt;=2.7,T56&lt;3),100-(T56*14),IF(AND(T56&gt;=3,T56&lt;3.3),100-(T56*15),IF(AND(T56&gt;=3.3,T56&lt;3.7),100-(T56*16),IF(AND(T56&gt;=3.7,T56&lt;4),100-(T56*17),IF(AND(T56&gt;=4,T56&lt;4.3),100-(T56*18),IF(AND(T56&gt;=4.3,T56&lt;4.7),100-(T56*19),IF(AND(T56&gt;=4.7,T56&lt;=5),100-(T56*20),0))))))))))))))))))</f>
        <v>100</v>
      </c>
      <c r="V56" s="50">
        <f>IF(Data!$AF52=0,"",IF(AND(P56&lt;&gt;"",TRIM(Data!$B$5)="miles"),MAX(100-((P56*1000)/$C56),0),IF(AND(P56&lt;&gt;"",TRIM(Data!$B$5)="km"),MAX(100-((P56*1609.34)/$C56),0))))</f>
        <v>100</v>
      </c>
    </row>
    <row r="57" spans="1:22" x14ac:dyDescent="0.25">
      <c r="A57" s="27" t="str">
        <f>CONCATENATE(Data!F53," ",Data!G53)</f>
        <v xml:space="preserve"> </v>
      </c>
      <c r="B57" s="28" t="str">
        <f>CONCATENATE(Data!D53,Data!J53)</f>
        <v>GE01</v>
      </c>
      <c r="C57" s="93">
        <f>Data!AF53</f>
        <v>98.890342712402344</v>
      </c>
      <c r="D57" s="58">
        <f>IF(Data!AF53=0,"-",IF(AND(R57="",Q57&lt;&gt;""),F57*$G$4+G57*$G$5+H57*$G$6+I57*$G$7+J57*$G$8,IF(AND(Q57="",P57&lt;&gt;""),F57*$G$4+G57*$G$5+H57*$G$6+I57*$G$7,IF(AND(P57="",O57&lt;&gt;""),F57*$G$4+G57*$G$5+H57*$G$6,IF(AND(O57="",N57&lt;&gt;""),F57*$G$4+G57*$G$5,IF(AND(N57="",M57&lt;&gt;""),F57*$G$4,F57*$G$4+G57*$G$5+H57*$G$6+I57*$G$7+J57*$G$8+K57*$G$9))))))</f>
        <v>79.286690237934593</v>
      </c>
      <c r="E57" s="30" t="str">
        <f>IF(Data!AF53=0,"",IF(D57&lt;$K$7,$J$8,IF(AND(D57&gt;=$K$7,D57&lt;$K$6),$J$7,IF(AND(D57&gt;=$K$6,D57&lt;$K$5),$J$6,IF(D57&gt;=$K$5,$J$5)))))</f>
        <v>Mild Risk</v>
      </c>
      <c r="F57" s="29">
        <f>IF(Data!$AF53=0,"",IF(AND(M57&lt;&gt;"",TRIM(Data!$B$5)="miles"),MAX(100-((M57*1000)/$C57),0),IF(AND(M57&lt;&gt;"",TRIM(Data!$B$5)="km"),MAX(100-((M57*1609.34)/$C57),0))))</f>
        <v>100</v>
      </c>
      <c r="G57" s="29">
        <f>IF(Data!$AF53=0,"",IF(AND(N57&lt;&gt;"",TRIM(Data!$B$5)="miles"),MAX(100-((N57*1000)/$C57),0),IF(AND(N57&lt;&gt;"",TRIM(Data!$B$5)="km"),MAX(100-((N57*1609.34)/$C57),0))))</f>
        <v>100</v>
      </c>
      <c r="H57" s="29">
        <f>IF(Data!$AF53=0,"",IF(AND(O57&lt;&gt;"",TRIM(Data!$B$5)="miles"),MAX(100-((O57*1000)/$C57),0),IF(AND(O57&lt;&gt;"",TRIM(Data!$B$5)="km"),MAX(100-((O57*1609.34)/$C57),0))))</f>
        <v>89.887789114977096</v>
      </c>
      <c r="I57" s="29">
        <f>IF(Data!$AF53=0,"",IF(P57="","",(0.7*U57+0.3*V57)))</f>
        <v>58.328936479859387</v>
      </c>
      <c r="J57" s="29">
        <f>IF(Data!$AF53=0,"",IF(Q56="","",IF(S57=0,100,IF(AND(S57&gt;0,S57&lt;0.3),100-(S57*6),IF(AND(S57&gt;=0.3,S57&lt;0.7),100-(S57*7),IF(AND(S57&gt;=0.7,S57&lt;1),100-(S57*8),IF(AND(S57&gt;=1,S57&lt;1.3),100-(S57*9),IF(AND(S57&gt;=1.3,S57&lt;1.7),100-(S57*10),IF(AND(S57&gt;=1.7,S57&lt;2),100-(S57*11),IF(AND(S57&gt;=2,S57&lt;2.3),100-(S57*12),IF(AND(S57&gt;=2.3,S57&lt;2.7),100-(S57*13),IF(AND(S57&gt;=2.7,S57&lt;3),100-(S57*14),IF(AND(S57&gt;=3,S57&lt;3.3),100-(S57*15),IF(AND(S57&gt;=3.3,S57&lt;3.7),100-(S57*16),IF(AND(S57&gt;=3.7,S57&lt;4),100-(S57*17),IF(AND(S57&gt;=4,S57&lt;4.3),100-(S57*18),IF(AND(S57&gt;=4.3,S57&lt;4.7),100-(S57*19),IF(AND(S57&gt;=4.7,S57&lt;=5),100-(S57*20),0))))))))))))))))))</f>
        <v>100</v>
      </c>
      <c r="K57" s="29">
        <f>IF(Data!$AF53=0,"",IF(AND(R57&lt;&gt;"",TRIM(Data!$B$5)="miles"),MAX(100-((R57*1000)/$C57),0),IF(AND(R57&lt;&gt;"",TRIM(Data!$B$5)="km"),MAX(100-((R57*1609.34)/$C57),0))))</f>
        <v>69.663367344931302</v>
      </c>
      <c r="L57" s="45">
        <f t="shared" si="1"/>
        <v>10</v>
      </c>
      <c r="M57" s="46">
        <f>Data!AK53</f>
        <v>0</v>
      </c>
      <c r="N57" s="47">
        <f>Data!AO53</f>
        <v>0</v>
      </c>
      <c r="O57" s="47">
        <f>Data!AS53</f>
        <v>1</v>
      </c>
      <c r="P57" s="47">
        <f>Data!AW53</f>
        <v>6</v>
      </c>
      <c r="Q57" s="47">
        <f>Data!BA53</f>
        <v>0</v>
      </c>
      <c r="R57" s="48">
        <f>Data!BE53</f>
        <v>3</v>
      </c>
      <c r="S57" s="49">
        <f>100*(Data!BB53/$C57)</f>
        <v>0</v>
      </c>
      <c r="T57" s="49">
        <f>100*(Data!$AX53/$C57)</f>
        <v>2.5790202117691625</v>
      </c>
      <c r="U57" s="49">
        <f>IF(Data!$AF53=0,"",IF(Q56="","",IF(T57=0,100,IF(AND(T57&gt;0,T57&lt;0.3),100-(T57*6),IF(AND(T57&gt;=0.3,T57&lt;0.7),100-(T57*7),IF(AND(T57&gt;=0.7,T57&lt;1),100-(T57*8),IF(AND(T57&gt;=1,T57&lt;1.3),100-(T57*9),IF(AND(T57&gt;=1.3,T57&lt;1.7),100-(T57*10),IF(AND(T57&gt;=1.7,T57&lt;2),100-(T57*11),IF(AND(T57&gt;=2,T57&lt;2.3),100-(T57*12),IF(AND(T57&gt;=2.3,T57&lt;2.7),100-(T57*13),IF(AND(T57&gt;=2.7,T57&lt;3),100-(T57*14),IF(AND(T57&gt;=3,T57&lt;3.3),100-(T57*15),IF(AND(T57&gt;=3.3,T57&lt;3.7),100-(T57*16),IF(AND(T57&gt;=3.7,T57&lt;4),100-(T57*17),IF(AND(T57&gt;=4,T57&lt;4.3),100-(T57*18),IF(AND(T57&gt;=4.3,T57&lt;4.7),100-(T57*19),IF(AND(T57&gt;=4.7,T57&lt;=5),100-(T57*20),0))))))))))))))))))</f>
        <v>66.472737247000879</v>
      </c>
      <c r="V57" s="50">
        <f>IF(Data!$AF53=0,"",IF(AND(P57&lt;&gt;"",TRIM(Data!$B$5)="miles"),MAX(100-((P57*1000)/$C57),0),IF(AND(P57&lt;&gt;"",TRIM(Data!$B$5)="km"),MAX(100-((P57*1609.34)/$C57),0))))</f>
        <v>39.326734689862597</v>
      </c>
    </row>
    <row r="58" spans="1:22" x14ac:dyDescent="0.25">
      <c r="A58" s="27" t="str">
        <f>CONCATENATE(Data!F54," ",Data!G54)</f>
        <v xml:space="preserve"> </v>
      </c>
      <c r="B58" s="28" t="str">
        <f>CONCATENATE(Data!D54,Data!J54)</f>
        <v>GE01</v>
      </c>
      <c r="C58" s="93">
        <f>Data!AF54</f>
        <v>698.74853515625</v>
      </c>
      <c r="D58" s="58">
        <f>IF(Data!AF54=0,"-",IF(AND(R58="",Q58&lt;&gt;""),F58*$G$4+G58*$G$5+H58*$G$6+I58*$G$7+J58*$G$8,IF(AND(Q58="",P58&lt;&gt;""),F58*$G$4+G58*$G$5+H58*$G$6+I58*$G$7,IF(AND(P58="",O58&lt;&gt;""),F58*$G$4+G58*$G$5+H58*$G$6,IF(AND(O58="",N58&lt;&gt;""),F58*$G$4+G58*$G$5,IF(AND(N58="",M58&lt;&gt;""),F58*$G$4,F58*$G$4+G58*$G$5+H58*$G$6+I58*$G$7+J58*$G$8+K58*$G$9))))))</f>
        <v>93.391923588453693</v>
      </c>
      <c r="E58" s="30" t="str">
        <f>IF(Data!AF54=0,"",IF(D58&lt;$K$7,$J$8,IF(AND(D58&gt;=$K$7,D58&lt;$K$6),$J$7,IF(AND(D58&gt;=$K$6,D58&lt;$K$5),$J$6,IF(D58&gt;=$K$5,$J$5)))))</f>
        <v>Mild Risk</v>
      </c>
      <c r="F58" s="29">
        <f>IF(Data!$AF54=0,"",IF(AND(M58&lt;&gt;"",TRIM(Data!$B$5)="miles"),MAX(100-((M58*1000)/$C58),0),IF(AND(M58&lt;&gt;"",TRIM(Data!$B$5)="km"),MAX(100-((M58*1609.34)/$C58),0))))</f>
        <v>98.568869987288934</v>
      </c>
      <c r="G58" s="29">
        <f>IF(Data!$AF54=0,"",IF(AND(N58&lt;&gt;"",TRIM(Data!$B$5)="miles"),MAX(100-((N58*1000)/$C58),0),IF(AND(N58&lt;&gt;"",TRIM(Data!$B$5)="km"),MAX(100-((N58*1609.34)/$C58),0))))</f>
        <v>100</v>
      </c>
      <c r="H58" s="29">
        <f>IF(Data!$AF54=0,"",IF(AND(O58&lt;&gt;"",TRIM(Data!$B$5)="miles"),MAX(100-((O58*1000)/$C58),0),IF(AND(O58&lt;&gt;"",TRIM(Data!$B$5)="km"),MAX(100-((O58*1609.34)/$C58),0))))</f>
        <v>100</v>
      </c>
      <c r="I58" s="29">
        <f>IF(Data!$AF54=0,"",IF(P58="","",(0.7*U58+0.3*V58)))</f>
        <v>90.635459034689518</v>
      </c>
      <c r="J58" s="29">
        <f>IF(Data!$AF54=0,"",IF(Q57="","",IF(S58=0,100,IF(AND(S58&gt;0,S58&lt;0.3),100-(S58*6),IF(AND(S58&gt;=0.3,S58&lt;0.7),100-(S58*7),IF(AND(S58&gt;=0.7,S58&lt;1),100-(S58*8),IF(AND(S58&gt;=1,S58&lt;1.3),100-(S58*9),IF(AND(S58&gt;=1.3,S58&lt;1.7),100-(S58*10),IF(AND(S58&gt;=1.7,S58&lt;2),100-(S58*11),IF(AND(S58&gt;=2,S58&lt;2.3),100-(S58*12),IF(AND(S58&gt;=2.3,S58&lt;2.7),100-(S58*13),IF(AND(S58&gt;=2.7,S58&lt;3),100-(S58*14),IF(AND(S58&gt;=3,S58&lt;3.3),100-(S58*15),IF(AND(S58&gt;=3.3,S58&lt;3.7),100-(S58*16),IF(AND(S58&gt;=3.7,S58&lt;4),100-(S58*17),IF(AND(S58&gt;=4,S58&lt;4.3),100-(S58*18),IF(AND(S58&gt;=4.3,S58&lt;4.7),100-(S58*19),IF(AND(S58&gt;=4.7,S58&lt;=5),100-(S58*20),0))))))))))))))))))</f>
        <v>100</v>
      </c>
      <c r="K58" s="29">
        <f>IF(Data!$AF54=0,"",IF(AND(R58&lt;&gt;"",TRIM(Data!$B$5)="miles"),MAX(100-((R58*1000)/$C58),0),IF(AND(R58&lt;&gt;"",TRIM(Data!$B$5)="km"),MAX(100-((R58*1609.34)/$C58),0))))</f>
        <v>72.808529758489826</v>
      </c>
      <c r="L58" s="45">
        <f t="shared" si="1"/>
        <v>31</v>
      </c>
      <c r="M58" s="46">
        <f>Data!AK54</f>
        <v>1</v>
      </c>
      <c r="N58" s="47">
        <f>Data!AO54</f>
        <v>0</v>
      </c>
      <c r="O58" s="47">
        <f>Data!AS54</f>
        <v>0</v>
      </c>
      <c r="P58" s="47">
        <f>Data!AW54</f>
        <v>11</v>
      </c>
      <c r="Q58" s="47">
        <f>Data!BA54</f>
        <v>0</v>
      </c>
      <c r="R58" s="48">
        <f>Data!BE54</f>
        <v>19</v>
      </c>
      <c r="S58" s="49">
        <f>100*(Data!BB54/$C58)</f>
        <v>0</v>
      </c>
      <c r="T58" s="49">
        <f>100*(Data!$AX54/$C58)</f>
        <v>0.82889498631499392</v>
      </c>
      <c r="U58" s="49">
        <f>IF(Data!$AF54=0,"",IF(Q57="","",IF(T58=0,100,IF(AND(T58&gt;0,T58&lt;0.3),100-(T58*6),IF(AND(T58&gt;=0.3,T58&lt;0.7),100-(T58*7),IF(AND(T58&gt;=0.7,T58&lt;1),100-(T58*8),IF(AND(T58&gt;=1,T58&lt;1.3),100-(T58*9),IF(AND(T58&gt;=1.3,T58&lt;1.7),100-(T58*10),IF(AND(T58&gt;=1.7,T58&lt;2),100-(T58*11),IF(AND(T58&gt;=2,T58&lt;2.3),100-(T58*12),IF(AND(T58&gt;=2.3,T58&lt;2.7),100-(T58*13),IF(AND(T58&gt;=2.7,T58&lt;3),100-(T58*14),IF(AND(T58&gt;=3,T58&lt;3.3),100-(T58*15),IF(AND(T58&gt;=3.3,T58&lt;3.7),100-(T58*16),IF(AND(T58&gt;=3.7,T58&lt;4),100-(T58*17),IF(AND(T58&gt;=4,T58&lt;4.3),100-(T58*18),IF(AND(T58&gt;=4.3,T58&lt;4.7),100-(T58*19),IF(AND(T58&gt;=4.7,T58&lt;=5),100-(T58*20),0))))))))))))))))))</f>
        <v>93.368840109480047</v>
      </c>
      <c r="V58" s="50">
        <f>IF(Data!$AF54=0,"",IF(AND(P58&lt;&gt;"",TRIM(Data!$B$5)="miles"),MAX(100-((P58*1000)/$C58),0),IF(AND(P58&lt;&gt;"",TRIM(Data!$B$5)="km"),MAX(100-((P58*1609.34)/$C58),0))))</f>
        <v>84.257569860178322</v>
      </c>
    </row>
    <row r="59" spans="1:22" x14ac:dyDescent="0.25">
      <c r="A59" s="27" t="str">
        <f>CONCATENATE(Data!F55," ",Data!G55)</f>
        <v xml:space="preserve"> </v>
      </c>
      <c r="B59" s="28" t="str">
        <f>CONCATENATE(Data!D55,Data!J55)</f>
        <v>GE01</v>
      </c>
      <c r="C59" s="93">
        <f>Data!AF55</f>
        <v>23.063716888427734</v>
      </c>
      <c r="D59" s="58">
        <f>IF(Data!AF55=0,"-",IF(AND(R59="",Q59&lt;&gt;""),F59*$G$4+G59*$G$5+H59*$G$6+I59*$G$7+J59*$G$8,IF(AND(Q59="",P59&lt;&gt;""),F59*$G$4+G59*$G$5+H59*$G$6+I59*$G$7,IF(AND(P59="",O59&lt;&gt;""),F59*$G$4+G59*$G$5+H59*$G$6,IF(AND(O59="",N59&lt;&gt;""),F59*$G$4+G59*$G$5,IF(AND(N59="",M59&lt;&gt;""),F59*$G$4,F59*$G$4+G59*$G$5+H59*$G$6+I59*$G$7+J59*$G$8+K59*$G$9))))))</f>
        <v>85.664185417998468</v>
      </c>
      <c r="E59" s="30" t="str">
        <f>IF(Data!AF55=0,"",IF(D59&lt;$K$7,$J$8,IF(AND(D59&gt;=$K$7,D59&lt;$K$6),$J$7,IF(AND(D59&gt;=$K$6,D59&lt;$K$5),$J$6,IF(D59&gt;=$K$5,$J$5)))))</f>
        <v>Mild Risk</v>
      </c>
      <c r="F59" s="29">
        <f>IF(Data!$AF55=0,"",IF(AND(M59&lt;&gt;"",TRIM(Data!$B$5)="miles"),MAX(100-((M59*1000)/$C59),0),IF(AND(M59&lt;&gt;"",TRIM(Data!$B$5)="km"),MAX(100-((M59*1609.34)/$C59),0))))</f>
        <v>100</v>
      </c>
      <c r="G59" s="29">
        <f>IF(Data!$AF55=0,"",IF(AND(N59&lt;&gt;"",TRIM(Data!$B$5)="miles"),MAX(100-((N59*1000)/$C59),0),IF(AND(N59&lt;&gt;"",TRIM(Data!$B$5)="km"),MAX(100-((N59*1609.34)/$C59),0))))</f>
        <v>100</v>
      </c>
      <c r="H59" s="29">
        <f>IF(Data!$AF55=0,"",IF(AND(O59&lt;&gt;"",TRIM(Data!$B$5)="miles"),MAX(100-((O59*1000)/$C59),0),IF(AND(O59&lt;&gt;"",TRIM(Data!$B$5)="km"),MAX(100-((O59*1609.34)/$C59),0))))</f>
        <v>56.641854179984669</v>
      </c>
      <c r="I59" s="29">
        <f>IF(Data!$AF55=0,"",IF(P59="","",(0.7*U59+0.3*V59)))</f>
        <v>100</v>
      </c>
      <c r="J59" s="29">
        <f>IF(Data!$AF55=0,"",IF(Q58="","",IF(S59=0,100,IF(AND(S59&gt;0,S59&lt;0.3),100-(S59*6),IF(AND(S59&gt;=0.3,S59&lt;0.7),100-(S59*7),IF(AND(S59&gt;=0.7,S59&lt;1),100-(S59*8),IF(AND(S59&gt;=1,S59&lt;1.3),100-(S59*9),IF(AND(S59&gt;=1.3,S59&lt;1.7),100-(S59*10),IF(AND(S59&gt;=1.7,S59&lt;2),100-(S59*11),IF(AND(S59&gt;=2,S59&lt;2.3),100-(S59*12),IF(AND(S59&gt;=2.3,S59&lt;2.7),100-(S59*13),IF(AND(S59&gt;=2.7,S59&lt;3),100-(S59*14),IF(AND(S59&gt;=3,S59&lt;3.3),100-(S59*15),IF(AND(S59&gt;=3.3,S59&lt;3.7),100-(S59*16),IF(AND(S59&gt;=3.7,S59&lt;4),100-(S59*17),IF(AND(S59&gt;=4,S59&lt;4.3),100-(S59*18),IF(AND(S59&gt;=4.3,S59&lt;4.7),100-(S59*19),IF(AND(S59&gt;=4.7,S59&lt;=5),100-(S59*20),0))))))))))))))))))</f>
        <v>100</v>
      </c>
      <c r="K59" s="29">
        <f>IF(Data!$AF55=0,"",IF(AND(R59&lt;&gt;"",TRIM(Data!$B$5)="miles"),MAX(100-((R59*1000)/$C59),0),IF(AND(R59&lt;&gt;"",TRIM(Data!$B$5)="km"),MAX(100-((R59*1609.34)/$C59),0))))</f>
        <v>0</v>
      </c>
      <c r="L59" s="45">
        <f t="shared" si="1"/>
        <v>4</v>
      </c>
      <c r="M59" s="46">
        <f>Data!AK55</f>
        <v>0</v>
      </c>
      <c r="N59" s="47">
        <f>Data!AO55</f>
        <v>0</v>
      </c>
      <c r="O59" s="47">
        <f>Data!AS55</f>
        <v>1</v>
      </c>
      <c r="P59" s="47">
        <f>Data!AW55</f>
        <v>0</v>
      </c>
      <c r="Q59" s="47">
        <f>Data!BA55</f>
        <v>0</v>
      </c>
      <c r="R59" s="48">
        <f>Data!BE55</f>
        <v>3</v>
      </c>
      <c r="S59" s="49">
        <f>100*(Data!BB55/$C59)</f>
        <v>0</v>
      </c>
      <c r="T59" s="49">
        <f>100*(Data!$AX55/$C59)</f>
        <v>0</v>
      </c>
      <c r="U59" s="49">
        <f>IF(Data!$AF55=0,"",IF(Q58="","",IF(T59=0,100,IF(AND(T59&gt;0,T59&lt;0.3),100-(T59*6),IF(AND(T59&gt;=0.3,T59&lt;0.7),100-(T59*7),IF(AND(T59&gt;=0.7,T59&lt;1),100-(T59*8),IF(AND(T59&gt;=1,T59&lt;1.3),100-(T59*9),IF(AND(T59&gt;=1.3,T59&lt;1.7),100-(T59*10),IF(AND(T59&gt;=1.7,T59&lt;2),100-(T59*11),IF(AND(T59&gt;=2,T59&lt;2.3),100-(T59*12),IF(AND(T59&gt;=2.3,T59&lt;2.7),100-(T59*13),IF(AND(T59&gt;=2.7,T59&lt;3),100-(T59*14),IF(AND(T59&gt;=3,T59&lt;3.3),100-(T59*15),IF(AND(T59&gt;=3.3,T59&lt;3.7),100-(T59*16),IF(AND(T59&gt;=3.7,T59&lt;4),100-(T59*17),IF(AND(T59&gt;=4,T59&lt;4.3),100-(T59*18),IF(AND(T59&gt;=4.3,T59&lt;4.7),100-(T59*19),IF(AND(T59&gt;=4.7,T59&lt;=5),100-(T59*20),0))))))))))))))))))</f>
        <v>100</v>
      </c>
      <c r="V59" s="50">
        <f>IF(Data!$AF55=0,"",IF(AND(P59&lt;&gt;"",TRIM(Data!$B$5)="miles"),MAX(100-((P59*1000)/$C59),0),IF(AND(P59&lt;&gt;"",TRIM(Data!$B$5)="km"),MAX(100-((P59*1609.34)/$C59),0))))</f>
        <v>100</v>
      </c>
    </row>
    <row r="60" spans="1:22" x14ac:dyDescent="0.25">
      <c r="A60" s="27" t="str">
        <f>CONCATENATE(Data!F56," ",Data!G56)</f>
        <v xml:space="preserve"> </v>
      </c>
      <c r="B60" s="28" t="str">
        <f>CONCATENATE(Data!D56,Data!J56)</f>
        <v>GE01</v>
      </c>
      <c r="C60" s="93">
        <f>Data!AF56</f>
        <v>49.762451171875</v>
      </c>
      <c r="D60" s="58">
        <f>IF(Data!AF56=0,"-",IF(AND(R60="",Q60&lt;&gt;""),F60*$G$4+G60*$G$5+H60*$G$6+I60*$G$7+J60*$G$8,IF(AND(Q60="",P60&lt;&gt;""),F60*$G$4+G60*$G$5+H60*$G$6+I60*$G$7,IF(AND(P60="",O60&lt;&gt;""),F60*$G$4+G60*$G$5+H60*$G$6,IF(AND(O60="",N60&lt;&gt;""),F60*$G$4+G60*$G$5,IF(AND(N60="",M60&lt;&gt;""),F60*$G$4,F60*$G$4+G60*$G$5+H60*$G$6+I60*$G$7+J60*$G$8+K60*$G$9))))))</f>
        <v>69.326874743961795</v>
      </c>
      <c r="E60" s="30" t="str">
        <f>IF(Data!AF56=0,"",IF(D60&lt;$K$7,$J$8,IF(AND(D60&gt;=$K$7,D60&lt;$K$6),$J$7,IF(AND(D60&gt;=$K$6,D60&lt;$K$5),$J$6,IF(D60&gt;=$K$5,$J$5)))))</f>
        <v>Medium Risk</v>
      </c>
      <c r="F60" s="29">
        <f>IF(Data!$AF56=0,"",IF(AND(M60&lt;&gt;"",TRIM(Data!$B$5)="miles"),MAX(100-((M60*1000)/$C60),0),IF(AND(M60&lt;&gt;"",TRIM(Data!$B$5)="km"),MAX(100-((M60*1609.34)/$C60),0))))</f>
        <v>100</v>
      </c>
      <c r="G60" s="29">
        <f>IF(Data!$AF56=0,"",IF(AND(N60&lt;&gt;"",TRIM(Data!$B$5)="miles"),MAX(100-((N60*1000)/$C60),0),IF(AND(N60&lt;&gt;"",TRIM(Data!$B$5)="km"),MAX(100-((N60*1609.34)/$C60),0))))</f>
        <v>100</v>
      </c>
      <c r="H60" s="29">
        <f>IF(Data!$AF56=0,"",IF(AND(O60&lt;&gt;"",TRIM(Data!$B$5)="miles"),MAX(100-((O60*1000)/$C60),0),IF(AND(O60&lt;&gt;"",TRIM(Data!$B$5)="km"),MAX(100-((O60*1609.34)/$C60),0))))</f>
        <v>100</v>
      </c>
      <c r="I60" s="29">
        <f>IF(Data!$AF56=0,"",IF(P60="","",(0.7*U60+0.3*V60)))</f>
        <v>28.341055140357994</v>
      </c>
      <c r="J60" s="29">
        <f>IF(Data!$AF56=0,"",IF(Q59="","",IF(S60=0,100,IF(AND(S60&gt;0,S60&lt;0.3),100-(S60*6),IF(AND(S60&gt;=0.3,S60&lt;0.7),100-(S60*7),IF(AND(S60&gt;=0.7,S60&lt;1),100-(S60*8),IF(AND(S60&gt;=1,S60&lt;1.3),100-(S60*9),IF(AND(S60&gt;=1.3,S60&lt;1.7),100-(S60*10),IF(AND(S60&gt;=1.7,S60&lt;2),100-(S60*11),IF(AND(S60&gt;=2,S60&lt;2.3),100-(S60*12),IF(AND(S60&gt;=2.3,S60&lt;2.7),100-(S60*13),IF(AND(S60&gt;=2.7,S60&lt;3),100-(S60*14),IF(AND(S60&gt;=3,S60&lt;3.3),100-(S60*15),IF(AND(S60&gt;=3.3,S60&lt;3.7),100-(S60*16),IF(AND(S60&gt;=3.7,S60&lt;4),100-(S60*17),IF(AND(S60&gt;=4,S60&lt;4.3),100-(S60*18),IF(AND(S60&gt;=4.3,S60&lt;4.7),100-(S60*19),IF(AND(S60&gt;=4.7,S60&lt;=5),100-(S60*20),0))))))))))))))))))</f>
        <v>100</v>
      </c>
      <c r="K60" s="29">
        <f>IF(Data!$AF56=0,"",IF(AND(R60&lt;&gt;"",TRIM(Data!$B$5)="miles"),MAX(100-((R60*1000)/$C60),0),IF(AND(R60&lt;&gt;"",TRIM(Data!$B$5)="km"),MAX(100-((R60*1609.34)/$C60),0))))</f>
        <v>79.904526878185919</v>
      </c>
      <c r="L60" s="45">
        <f t="shared" si="1"/>
        <v>5</v>
      </c>
      <c r="M60" s="46">
        <f>Data!AK56</f>
        <v>0</v>
      </c>
      <c r="N60" s="47">
        <f>Data!AO56</f>
        <v>0</v>
      </c>
      <c r="O60" s="47">
        <f>Data!AS56</f>
        <v>0</v>
      </c>
      <c r="P60" s="47">
        <f>Data!AW56</f>
        <v>4</v>
      </c>
      <c r="Q60" s="47">
        <f>Data!BA56</f>
        <v>0</v>
      </c>
      <c r="R60" s="48">
        <f>Data!BE56</f>
        <v>1</v>
      </c>
      <c r="S60" s="49">
        <f>100*(Data!BB56/$C60)</f>
        <v>0</v>
      </c>
      <c r="T60" s="49">
        <f>100*(Data!$AX56/$C60)</f>
        <v>3.9953258078542095</v>
      </c>
      <c r="U60" s="49">
        <f>IF(Data!$AF56=0,"",IF(Q59="","",IF(T60=0,100,IF(AND(T60&gt;0,T60&lt;0.3),100-(T60*6),IF(AND(T60&gt;=0.3,T60&lt;0.7),100-(T60*7),IF(AND(T60&gt;=0.7,T60&lt;1),100-(T60*8),IF(AND(T60&gt;=1,T60&lt;1.3),100-(T60*9),IF(AND(T60&gt;=1.3,T60&lt;1.7),100-(T60*10),IF(AND(T60&gt;=1.7,T60&lt;2),100-(T60*11),IF(AND(T60&gt;=2,T60&lt;2.3),100-(T60*12),IF(AND(T60&gt;=2.3,T60&lt;2.7),100-(T60*13),IF(AND(T60&gt;=2.7,T60&lt;3),100-(T60*14),IF(AND(T60&gt;=3,T60&lt;3.3),100-(T60*15),IF(AND(T60&gt;=3.3,T60&lt;3.7),100-(T60*16),IF(AND(T60&gt;=3.7,T60&lt;4),100-(T60*17),IF(AND(T60&gt;=4,T60&lt;4.3),100-(T60*18),IF(AND(T60&gt;=4.3,T60&lt;4.7),100-(T60*19),IF(AND(T60&gt;=4.7,T60&lt;=5),100-(T60*20),0))))))))))))))))))</f>
        <v>32.079461266478432</v>
      </c>
      <c r="V60" s="50">
        <f>IF(Data!$AF56=0,"",IF(AND(P60&lt;&gt;"",TRIM(Data!$B$5)="miles"),MAX(100-((P60*1000)/$C60),0),IF(AND(P60&lt;&gt;"",TRIM(Data!$B$5)="km"),MAX(100-((P60*1609.34)/$C60),0))))</f>
        <v>19.618107512743649</v>
      </c>
    </row>
    <row r="61" spans="1:22" x14ac:dyDescent="0.25">
      <c r="A61" s="27" t="str">
        <f>CONCATENATE(Data!F57," ",Data!G57)</f>
        <v xml:space="preserve"> </v>
      </c>
      <c r="B61" s="28" t="str">
        <f>CONCATENATE(Data!D57,Data!J57)</f>
        <v>GE01</v>
      </c>
      <c r="C61" s="93">
        <f>Data!AF57</f>
        <v>1216.0250244140625</v>
      </c>
      <c r="D61" s="58">
        <f>IF(Data!AF57=0,"-",IF(AND(R61="",Q61&lt;&gt;""),F61*$G$4+G61*$G$5+H61*$G$6+I61*$G$7+J61*$G$8,IF(AND(Q61="",P61&lt;&gt;""),F61*$G$4+G61*$G$5+H61*$G$6+I61*$G$7,IF(AND(P61="",O61&lt;&gt;""),F61*$G$4+G61*$G$5+H61*$G$6,IF(AND(O61="",N61&lt;&gt;""),F61*$G$4+G61*$G$5,IF(AND(N61="",M61&lt;&gt;""),F61*$G$4,F61*$G$4+G61*$G$5+H61*$G$6+I61*$G$7+J61*$G$8+K61*$G$9))))))</f>
        <v>89.476815688262121</v>
      </c>
      <c r="E61" s="30" t="str">
        <f>IF(Data!AF57=0,"",IF(D61&lt;$K$7,$J$8,IF(AND(D61&gt;=$K$7,D61&lt;$K$6),$J$7,IF(AND(D61&gt;=$K$6,D61&lt;$K$5),$J$6,IF(D61&gt;=$K$5,$J$5)))))</f>
        <v>Mild Risk</v>
      </c>
      <c r="F61" s="29">
        <f>IF(Data!$AF57=0,"",IF(AND(M61&lt;&gt;"",TRIM(Data!$B$5)="miles"),MAX(100-((M61*1000)/$C61),0),IF(AND(M61&lt;&gt;"",TRIM(Data!$B$5)="km"),MAX(100-((M61*1609.34)/$C61),0))))</f>
        <v>100</v>
      </c>
      <c r="G61" s="29">
        <f>IF(Data!$AF57=0,"",IF(AND(N61&lt;&gt;"",TRIM(Data!$B$5)="miles"),MAX(100-((N61*1000)/$C61),0),IF(AND(N61&lt;&gt;"",TRIM(Data!$B$5)="km"),MAX(100-((N61*1609.34)/$C61),0))))</f>
        <v>100</v>
      </c>
      <c r="H61" s="29">
        <f>IF(Data!$AF57=0,"",IF(AND(O61&lt;&gt;"",TRIM(Data!$B$5)="miles"),MAX(100-((O61*1000)/$C61),0),IF(AND(O61&lt;&gt;"",TRIM(Data!$B$5)="km"),MAX(100-((O61*1609.34)/$C61),0))))</f>
        <v>100</v>
      </c>
      <c r="I61" s="29">
        <f>IF(Data!$AF57=0,"",IF(P61="","",(0.7*U61+0.3*V61)))</f>
        <v>76.7758573368219</v>
      </c>
      <c r="J61" s="29">
        <f>IF(Data!$AF57=0,"",IF(Q60="","",IF(S61=0,100,IF(AND(S61&gt;0,S61&lt;0.3),100-(S61*6),IF(AND(S61&gt;=0.3,S61&lt;0.7),100-(S61*7),IF(AND(S61&gt;=0.7,S61&lt;1),100-(S61*8),IF(AND(S61&gt;=1,S61&lt;1.3),100-(S61*9),IF(AND(S61&gt;=1.3,S61&lt;1.7),100-(S61*10),IF(AND(S61&gt;=1.7,S61&lt;2),100-(S61*11),IF(AND(S61&gt;=2,S61&lt;2.3),100-(S61*12),IF(AND(S61&gt;=2.3,S61&lt;2.7),100-(S61*13),IF(AND(S61&gt;=2.7,S61&lt;3),100-(S61*14),IF(AND(S61&gt;=3,S61&lt;3.3),100-(S61*15),IF(AND(S61&gt;=3.3,S61&lt;3.7),100-(S61*16),IF(AND(S61&gt;=3.7,S61&lt;4),100-(S61*17),IF(AND(S61&gt;=4,S61&lt;4.3),100-(S61*18),IF(AND(S61&gt;=4.3,S61&lt;4.7),100-(S61*19),IF(AND(S61&gt;=4.7,S61&lt;=5),100-(S61*20),0))))))))))))))))))</f>
        <v>100</v>
      </c>
      <c r="K61" s="29">
        <f>IF(Data!$AF57=0,"",IF(AND(R61&lt;&gt;"",TRIM(Data!$B$5)="miles"),MAX(100-((R61*1000)/$C61),0),IF(AND(R61&lt;&gt;"",TRIM(Data!$B$5)="km"),MAX(100-((R61*1609.34)/$C61),0))))</f>
        <v>87.664727535333654</v>
      </c>
      <c r="L61" s="45">
        <f t="shared" si="1"/>
        <v>52</v>
      </c>
      <c r="M61" s="46">
        <f>Data!AK57</f>
        <v>0</v>
      </c>
      <c r="N61" s="47">
        <f>Data!AO57</f>
        <v>0</v>
      </c>
      <c r="O61" s="47">
        <f>Data!AS57</f>
        <v>0</v>
      </c>
      <c r="P61" s="47">
        <f>Data!AW57</f>
        <v>37</v>
      </c>
      <c r="Q61" s="47">
        <f>Data!BA57</f>
        <v>0</v>
      </c>
      <c r="R61" s="48">
        <f>Data!BE57</f>
        <v>15</v>
      </c>
      <c r="S61" s="49">
        <f>100*(Data!BB57/$C61)</f>
        <v>0</v>
      </c>
      <c r="T61" s="49">
        <f>100*(Data!$AX57/$C61)</f>
        <v>1.8306546804318189</v>
      </c>
      <c r="U61" s="49">
        <f>IF(Data!$AF57=0,"",IF(Q60="","",IF(T61=0,100,IF(AND(T61&gt;0,T61&lt;0.3),100-(T61*6),IF(AND(T61&gt;=0.3,T61&lt;0.7),100-(T61*7),IF(AND(T61&gt;=0.7,T61&lt;1),100-(T61*8),IF(AND(T61&gt;=1,T61&lt;1.3),100-(T61*9),IF(AND(T61&gt;=1.3,T61&lt;1.7),100-(T61*10),IF(AND(T61&gt;=1.7,T61&lt;2),100-(T61*11),IF(AND(T61&gt;=2,T61&lt;2.3),100-(T61*12),IF(AND(T61&gt;=2.3,T61&lt;2.7),100-(T61*13),IF(AND(T61&gt;=2.7,T61&lt;3),100-(T61*14),IF(AND(T61&gt;=3,T61&lt;3.3),100-(T61*15),IF(AND(T61&gt;=3.3,T61&lt;3.7),100-(T61*16),IF(AND(T61&gt;=3.7,T61&lt;4),100-(T61*17),IF(AND(T61&gt;=4,T61&lt;4.3),100-(T61*18),IF(AND(T61&gt;=4.3,T61&lt;4.7),100-(T61*19),IF(AND(T61&gt;=4.7,T61&lt;=5),100-(T61*20),0))))))))))))))))))</f>
        <v>79.862798515249992</v>
      </c>
      <c r="V61" s="50">
        <f>IF(Data!$AF57=0,"",IF(AND(P61&lt;&gt;"",TRIM(Data!$B$5)="miles"),MAX(100-((P61*1000)/$C61),0),IF(AND(P61&lt;&gt;"",TRIM(Data!$B$5)="km"),MAX(100-((P61*1609.34)/$C61),0))))</f>
        <v>69.572994587156359</v>
      </c>
    </row>
    <row r="62" spans="1:22" x14ac:dyDescent="0.25">
      <c r="A62" s="27" t="str">
        <f>CONCATENATE(Data!F58," ",Data!G58)</f>
        <v xml:space="preserve"> </v>
      </c>
      <c r="B62" s="28" t="str">
        <f>CONCATENATE(Data!D58,Data!J58)</f>
        <v>GE01</v>
      </c>
      <c r="C62" s="93">
        <f>Data!AF58</f>
        <v>1208.47900390625</v>
      </c>
      <c r="D62" s="58">
        <f>IF(Data!AF58=0,"-",IF(AND(R62="",Q62&lt;&gt;""),F62*$G$4+G62*$G$5+H62*$G$6+I62*$G$7+J62*$G$8,IF(AND(Q62="",P62&lt;&gt;""),F62*$G$4+G62*$G$5+H62*$G$6+I62*$G$7,IF(AND(P62="",O62&lt;&gt;""),F62*$G$4+G62*$G$5+H62*$G$6,IF(AND(O62="",N62&lt;&gt;""),F62*$G$4+G62*$G$5,IF(AND(N62="",M62&lt;&gt;""),F62*$G$4,F62*$G$4+G62*$G$5+H62*$G$6+I62*$G$7+J62*$G$8+K62*$G$9))))))</f>
        <v>98.025630854091631</v>
      </c>
      <c r="E62" s="30" t="str">
        <f>IF(Data!AF58=0,"",IF(D62&lt;$K$7,$J$8,IF(AND(D62&gt;=$K$7,D62&lt;$K$6),$J$7,IF(AND(D62&gt;=$K$6,D62&lt;$K$5),$J$6,IF(D62&gt;=$K$5,$J$5)))))</f>
        <v>Low Risk</v>
      </c>
      <c r="F62" s="29">
        <f>IF(Data!$AF58=0,"",IF(AND(M62&lt;&gt;"",TRIM(Data!$B$5)="miles"),MAX(100-((M62*1000)/$C62),0),IF(AND(M62&lt;&gt;"",TRIM(Data!$B$5)="km"),MAX(100-((M62*1609.34)/$C62),0))))</f>
        <v>99.172513550696678</v>
      </c>
      <c r="G62" s="29">
        <f>IF(Data!$AF58=0,"",IF(AND(N62&lt;&gt;"",TRIM(Data!$B$5)="miles"),MAX(100-((N62*1000)/$C62),0),IF(AND(N62&lt;&gt;"",TRIM(Data!$B$5)="km"),MAX(100-((N62*1609.34)/$C62),0))))</f>
        <v>98.345027101393356</v>
      </c>
      <c r="H62" s="29">
        <f>IF(Data!$AF58=0,"",IF(AND(O62&lt;&gt;"",TRIM(Data!$B$5)="miles"),MAX(100-((O62*1000)/$C62),0),IF(AND(O62&lt;&gt;"",TRIM(Data!$B$5)="km"),MAX(100-((O62*1609.34)/$C62),0))))</f>
        <v>99.172513550696678</v>
      </c>
      <c r="I62" s="29">
        <f>IF(Data!$AF58=0,"",IF(P62="","",(0.7*U62+0.3*V62)))</f>
        <v>98.639381877543599</v>
      </c>
      <c r="J62" s="29">
        <f>IF(Data!$AF58=0,"",IF(Q61="","",IF(S62=0,100,IF(AND(S62&gt;0,S62&lt;0.3),100-(S62*6),IF(AND(S62&gt;=0.3,S62&lt;0.7),100-(S62*7),IF(AND(S62&gt;=0.7,S62&lt;1),100-(S62*8),IF(AND(S62&gt;=1,S62&lt;1.3),100-(S62*9),IF(AND(S62&gt;=1.3,S62&lt;1.7),100-(S62*10),IF(AND(S62&gt;=1.7,S62&lt;2),100-(S62*11),IF(AND(S62&gt;=2,S62&lt;2.3),100-(S62*12),IF(AND(S62&gt;=2.3,S62&lt;2.7),100-(S62*13),IF(AND(S62&gt;=2.7,S62&lt;3),100-(S62*14),IF(AND(S62&gt;=3,S62&lt;3.3),100-(S62*15),IF(AND(S62&gt;=3.3,S62&lt;3.7),100-(S62*16),IF(AND(S62&gt;=3.7,S62&lt;4),100-(S62*17),IF(AND(S62&gt;=4,S62&lt;4.3),100-(S62*18),IF(AND(S62&gt;=4.3,S62&lt;4.7),100-(S62*19),IF(AND(S62&gt;=4.7,S62&lt;=5),100-(S62*20),0))))))))))))))))))</f>
        <v>95.331849863280894</v>
      </c>
      <c r="K62" s="29">
        <f>IF(Data!$AF58=0,"",IF(AND(R62&lt;&gt;"",TRIM(Data!$B$5)="miles"),MAX(100-((R62*1000)/$C62),0),IF(AND(R62&lt;&gt;"",TRIM(Data!$B$5)="km"),MAX(100-((R62*1609.34)/$C62),0))))</f>
        <v>98.345027101393356</v>
      </c>
      <c r="L62" s="45">
        <f t="shared" si="1"/>
        <v>10</v>
      </c>
      <c r="M62" s="46">
        <f>Data!AK58</f>
        <v>1</v>
      </c>
      <c r="N62" s="47">
        <f>Data!AO58</f>
        <v>2</v>
      </c>
      <c r="O62" s="47">
        <f>Data!AS58</f>
        <v>1</v>
      </c>
      <c r="P62" s="47">
        <f>Data!AW58</f>
        <v>3</v>
      </c>
      <c r="Q62" s="47">
        <f>Data!BA58</f>
        <v>1</v>
      </c>
      <c r="R62" s="48">
        <f>Data!BE58</f>
        <v>2</v>
      </c>
      <c r="S62" s="49">
        <f>100*(Data!BB58/$C62)</f>
        <v>0.66687859095987223</v>
      </c>
      <c r="T62" s="49">
        <f>100*(Data!$AX58/$C62)</f>
        <v>0.14663817097224102</v>
      </c>
      <c r="U62" s="49">
        <f>IF(Data!$AF58=0,"",IF(Q61="","",IF(T62=0,100,IF(AND(T62&gt;0,T62&lt;0.3),100-(T62*6),IF(AND(T62&gt;=0.3,T62&lt;0.7),100-(T62*7),IF(AND(T62&gt;=0.7,T62&lt;1),100-(T62*8),IF(AND(T62&gt;=1,T62&lt;1.3),100-(T62*9),IF(AND(T62&gt;=1.3,T62&lt;1.7),100-(T62*10),IF(AND(T62&gt;=1.7,T62&lt;2),100-(T62*11),IF(AND(T62&gt;=2,T62&lt;2.3),100-(T62*12),IF(AND(T62&gt;=2.3,T62&lt;2.7),100-(T62*13),IF(AND(T62&gt;=2.7,T62&lt;3),100-(T62*14),IF(AND(T62&gt;=3,T62&lt;3.3),100-(T62*15),IF(AND(T62&gt;=3.3,T62&lt;3.7),100-(T62*16),IF(AND(T62&gt;=3.7,T62&lt;4),100-(T62*17),IF(AND(T62&gt;=4,T62&lt;4.3),100-(T62*18),IF(AND(T62&gt;=4.3,T62&lt;4.7),100-(T62*19),IF(AND(T62&gt;=4.7,T62&lt;=5),100-(T62*20),0))))))))))))))))))</f>
        <v>99.120170974166555</v>
      </c>
      <c r="V62" s="50">
        <f>IF(Data!$AF58=0,"",IF(AND(P62&lt;&gt;"",TRIM(Data!$B$5)="miles"),MAX(100-((P62*1000)/$C62),0),IF(AND(P62&lt;&gt;"",TRIM(Data!$B$5)="km"),MAX(100-((P62*1609.34)/$C62),0))))</f>
        <v>97.517540652090034</v>
      </c>
    </row>
    <row r="63" spans="1:22" x14ac:dyDescent="0.25">
      <c r="A63" s="27" t="str">
        <f>CONCATENATE(Data!F59," ",Data!G59)</f>
        <v xml:space="preserve"> </v>
      </c>
      <c r="B63" s="28" t="str">
        <f>CONCATENATE(Data!D59,Data!J59)</f>
        <v>GE01</v>
      </c>
      <c r="C63" s="93">
        <f>Data!AF59</f>
        <v>5.8554258346557617</v>
      </c>
      <c r="D63" s="58">
        <f>IF(Data!AF59=0,"-",IF(AND(R63="",Q63&lt;&gt;""),F63*$G$4+G63*$G$5+H63*$G$6+I63*$G$7+J63*$G$8,IF(AND(Q63="",P63&lt;&gt;""),F63*$G$4+G63*$G$5+H63*$G$6+I63*$G$7,IF(AND(P63="",O63&lt;&gt;""),F63*$G$4+G63*$G$5+H63*$G$6,IF(AND(O63="",N63&lt;&gt;""),F63*$G$4+G63*$G$5,IF(AND(N63="",M63&lt;&gt;""),F63*$G$4,F63*$G$4+G63*$G$5+H63*$G$6+I63*$G$7+J63*$G$8+K63*$G$9))))))</f>
        <v>60</v>
      </c>
      <c r="E63" s="30" t="str">
        <f>IF(Data!AF59=0,"",IF(D63&lt;$K$7,$J$8,IF(AND(D63&gt;=$K$7,D63&lt;$K$6),$J$7,IF(AND(D63&gt;=$K$6,D63&lt;$K$5),$J$6,IF(D63&gt;=$K$5,$J$5)))))</f>
        <v>Medium Risk</v>
      </c>
      <c r="F63" s="29">
        <f>IF(Data!$AF59=0,"",IF(AND(M63&lt;&gt;"",TRIM(Data!$B$5)="miles"),MAX(100-((M63*1000)/$C63),0),IF(AND(M63&lt;&gt;"",TRIM(Data!$B$5)="km"),MAX(100-((M63*1609.34)/$C63),0))))</f>
        <v>100</v>
      </c>
      <c r="G63" s="29">
        <f>IF(Data!$AF59=0,"",IF(AND(N63&lt;&gt;"",TRIM(Data!$B$5)="miles"),MAX(100-((N63*1000)/$C63),0),IF(AND(N63&lt;&gt;"",TRIM(Data!$B$5)="km"),MAX(100-((N63*1609.34)/$C63),0))))</f>
        <v>100</v>
      </c>
      <c r="H63" s="29">
        <f>IF(Data!$AF59=0,"",IF(AND(O63&lt;&gt;"",TRIM(Data!$B$5)="miles"),MAX(100-((O63*1000)/$C63),0),IF(AND(O63&lt;&gt;"",TRIM(Data!$B$5)="km"),MAX(100-((O63*1609.34)/$C63),0))))</f>
        <v>100</v>
      </c>
      <c r="I63" s="29">
        <f>IF(Data!$AF59=0,"",IF(P63="","",(0.7*U63+0.3*V63)))</f>
        <v>0</v>
      </c>
      <c r="J63" s="29">
        <f>IF(Data!$AF59=0,"",IF(Q62="","",IF(S63=0,100,IF(AND(S63&gt;0,S63&lt;0.3),100-(S63*6),IF(AND(S63&gt;=0.3,S63&lt;0.7),100-(S63*7),IF(AND(S63&gt;=0.7,S63&lt;1),100-(S63*8),IF(AND(S63&gt;=1,S63&lt;1.3),100-(S63*9),IF(AND(S63&gt;=1.3,S63&lt;1.7),100-(S63*10),IF(AND(S63&gt;=1.7,S63&lt;2),100-(S63*11),IF(AND(S63&gt;=2,S63&lt;2.3),100-(S63*12),IF(AND(S63&gt;=2.3,S63&lt;2.7),100-(S63*13),IF(AND(S63&gt;=2.7,S63&lt;3),100-(S63*14),IF(AND(S63&gt;=3,S63&lt;3.3),100-(S63*15),IF(AND(S63&gt;=3.3,S63&lt;3.7),100-(S63*16),IF(AND(S63&gt;=3.7,S63&lt;4),100-(S63*17),IF(AND(S63&gt;=4,S63&lt;4.3),100-(S63*18),IF(AND(S63&gt;=4.3,S63&lt;4.7),100-(S63*19),IF(AND(S63&gt;=4.7,S63&lt;=5),100-(S63*20),0))))))))))))))))))</f>
        <v>100</v>
      </c>
      <c r="K63" s="29">
        <f>IF(Data!$AF59=0,"",IF(AND(R63&lt;&gt;"",TRIM(Data!$B$5)="miles"),MAX(100-((R63*1000)/$C63),0),IF(AND(R63&lt;&gt;"",TRIM(Data!$B$5)="km"),MAX(100-((R63*1609.34)/$C63),0))))</f>
        <v>100</v>
      </c>
      <c r="L63" s="45">
        <f t="shared" si="1"/>
        <v>1</v>
      </c>
      <c r="M63" s="46">
        <f>Data!AK59</f>
        <v>0</v>
      </c>
      <c r="N63" s="47">
        <f>Data!AO59</f>
        <v>0</v>
      </c>
      <c r="O63" s="47">
        <f>Data!AS59</f>
        <v>0</v>
      </c>
      <c r="P63" s="47">
        <f>Data!AW59</f>
        <v>1</v>
      </c>
      <c r="Q63" s="47">
        <f>Data!BA59</f>
        <v>0</v>
      </c>
      <c r="R63" s="48">
        <f>Data!BE59</f>
        <v>0</v>
      </c>
      <c r="S63" s="49">
        <f>100*(Data!BB59/$C63)</f>
        <v>0</v>
      </c>
      <c r="T63" s="49">
        <f>100*(Data!$AX59/$C63)</f>
        <v>6.8201148837457009</v>
      </c>
      <c r="U63" s="49">
        <f>IF(Data!$AF59=0,"",IF(Q62="","",IF(T63=0,100,IF(AND(T63&gt;0,T63&lt;0.3),100-(T63*6),IF(AND(T63&gt;=0.3,T63&lt;0.7),100-(T63*7),IF(AND(T63&gt;=0.7,T63&lt;1),100-(T63*8),IF(AND(T63&gt;=1,T63&lt;1.3),100-(T63*9),IF(AND(T63&gt;=1.3,T63&lt;1.7),100-(T63*10),IF(AND(T63&gt;=1.7,T63&lt;2),100-(T63*11),IF(AND(T63&gt;=2,T63&lt;2.3),100-(T63*12),IF(AND(T63&gt;=2.3,T63&lt;2.7),100-(T63*13),IF(AND(T63&gt;=2.7,T63&lt;3),100-(T63*14),IF(AND(T63&gt;=3,T63&lt;3.3),100-(T63*15),IF(AND(T63&gt;=3.3,T63&lt;3.7),100-(T63*16),IF(AND(T63&gt;=3.7,T63&lt;4),100-(T63*17),IF(AND(T63&gt;=4,T63&lt;4.3),100-(T63*18),IF(AND(T63&gt;=4.3,T63&lt;4.7),100-(T63*19),IF(AND(T63&gt;=4.7,T63&lt;=5),100-(T63*20),0))))))))))))))))))</f>
        <v>0</v>
      </c>
      <c r="V63" s="50">
        <f>IF(Data!$AF59=0,"",IF(AND(P63&lt;&gt;"",TRIM(Data!$B$5)="miles"),MAX(100-((P63*1000)/$C63),0),IF(AND(P63&lt;&gt;"",TRIM(Data!$B$5)="km"),MAX(100-((P63*1609.34)/$C63),0))))</f>
        <v>0</v>
      </c>
    </row>
    <row r="64" spans="1:22" x14ac:dyDescent="0.25">
      <c r="A64" s="27" t="str">
        <f>CONCATENATE(Data!F60," ",Data!G60)</f>
        <v xml:space="preserve"> </v>
      </c>
      <c r="B64" s="28" t="str">
        <f>CONCATENATE(Data!D60,Data!J60)</f>
        <v>PG13</v>
      </c>
      <c r="C64" s="93">
        <f>Data!AF60</f>
        <v>14.66502857208252</v>
      </c>
      <c r="D64" s="58">
        <f>IF(Data!AF60=0,"-",IF(AND(R64="",Q64&lt;&gt;""),F64*$G$4+G64*$G$5+H64*$G$6+I64*$G$7+J64*$G$8,IF(AND(Q64="",P64&lt;&gt;""),F64*$G$4+G64*$G$5+H64*$G$6+I64*$G$7,IF(AND(P64="",O64&lt;&gt;""),F64*$G$4+G64*$G$5+H64*$G$6,IF(AND(O64="",N64&lt;&gt;""),F64*$G$4+G64*$G$5,IF(AND(N64="",M64&lt;&gt;""),F64*$G$4,F64*$G$4+G64*$G$5+H64*$G$6+I64*$G$7+J64*$G$8+K64*$G$9))))))</f>
        <v>100</v>
      </c>
      <c r="E64" s="30" t="str">
        <f>IF(Data!AF60=0,"",IF(D64&lt;$K$7,$J$8,IF(AND(D64&gt;=$K$7,D64&lt;$K$6),$J$7,IF(AND(D64&gt;=$K$6,D64&lt;$K$5),$J$6,IF(D64&gt;=$K$5,$J$5)))))</f>
        <v>Low Risk</v>
      </c>
      <c r="F64" s="29">
        <f>IF(Data!$AF60=0,"",IF(AND(M64&lt;&gt;"",TRIM(Data!$B$5)="miles"),MAX(100-((M64*1000)/$C64),0),IF(AND(M64&lt;&gt;"",TRIM(Data!$B$5)="km"),MAX(100-((M64*1609.34)/$C64),0))))</f>
        <v>100</v>
      </c>
      <c r="G64" s="29">
        <f>IF(Data!$AF60=0,"",IF(AND(N64&lt;&gt;"",TRIM(Data!$B$5)="miles"),MAX(100-((N64*1000)/$C64),0),IF(AND(N64&lt;&gt;"",TRIM(Data!$B$5)="km"),MAX(100-((N64*1609.34)/$C64),0))))</f>
        <v>100</v>
      </c>
      <c r="H64" s="29">
        <f>IF(Data!$AF60=0,"",IF(AND(O64&lt;&gt;"",TRIM(Data!$B$5)="miles"),MAX(100-((O64*1000)/$C64),0),IF(AND(O64&lt;&gt;"",TRIM(Data!$B$5)="km"),MAX(100-((O64*1609.34)/$C64),0))))</f>
        <v>100</v>
      </c>
      <c r="I64" s="29">
        <f>IF(Data!$AF60=0,"",IF(P64="","",(0.7*U64+0.3*V64)))</f>
        <v>100</v>
      </c>
      <c r="J64" s="29">
        <f>IF(Data!$AF60=0,"",IF(Q63="","",IF(S64=0,100,IF(AND(S64&gt;0,S64&lt;0.3),100-(S64*6),IF(AND(S64&gt;=0.3,S64&lt;0.7),100-(S64*7),IF(AND(S64&gt;=0.7,S64&lt;1),100-(S64*8),IF(AND(S64&gt;=1,S64&lt;1.3),100-(S64*9),IF(AND(S64&gt;=1.3,S64&lt;1.7),100-(S64*10),IF(AND(S64&gt;=1.7,S64&lt;2),100-(S64*11),IF(AND(S64&gt;=2,S64&lt;2.3),100-(S64*12),IF(AND(S64&gt;=2.3,S64&lt;2.7),100-(S64*13),IF(AND(S64&gt;=2.7,S64&lt;3),100-(S64*14),IF(AND(S64&gt;=3,S64&lt;3.3),100-(S64*15),IF(AND(S64&gt;=3.3,S64&lt;3.7),100-(S64*16),IF(AND(S64&gt;=3.7,S64&lt;4),100-(S64*17),IF(AND(S64&gt;=4,S64&lt;4.3),100-(S64*18),IF(AND(S64&gt;=4.3,S64&lt;4.7),100-(S64*19),IF(AND(S64&gt;=4.7,S64&lt;=5),100-(S64*20),0))))))))))))))))))</f>
        <v>100</v>
      </c>
      <c r="K64" s="29">
        <f>IF(Data!$AF60=0,"",IF(AND(R64&lt;&gt;"",TRIM(Data!$B$5)="miles"),MAX(100-((R64*1000)/$C64),0),IF(AND(R64&lt;&gt;"",TRIM(Data!$B$5)="km"),MAX(100-((R64*1609.34)/$C64),0))))</f>
        <v>100</v>
      </c>
      <c r="L64" s="45">
        <f t="shared" si="1"/>
        <v>0</v>
      </c>
      <c r="M64" s="46">
        <f>Data!AK60</f>
        <v>0</v>
      </c>
      <c r="N64" s="47">
        <f>Data!AO60</f>
        <v>0</v>
      </c>
      <c r="O64" s="47">
        <f>Data!AS60</f>
        <v>0</v>
      </c>
      <c r="P64" s="47">
        <f>Data!AW60</f>
        <v>0</v>
      </c>
      <c r="Q64" s="47">
        <f>Data!BA60</f>
        <v>0</v>
      </c>
      <c r="R64" s="48">
        <f>Data!BE60</f>
        <v>0</v>
      </c>
      <c r="S64" s="49">
        <f>100*(Data!BB60/$C64)</f>
        <v>0</v>
      </c>
      <c r="T64" s="49">
        <f>100*(Data!$AX60/$C64)</f>
        <v>0</v>
      </c>
      <c r="U64" s="49">
        <f>IF(Data!$AF60=0,"",IF(Q63="","",IF(T64=0,100,IF(AND(T64&gt;0,T64&lt;0.3),100-(T64*6),IF(AND(T64&gt;=0.3,T64&lt;0.7),100-(T64*7),IF(AND(T64&gt;=0.7,T64&lt;1),100-(T64*8),IF(AND(T64&gt;=1,T64&lt;1.3),100-(T64*9),IF(AND(T64&gt;=1.3,T64&lt;1.7),100-(T64*10),IF(AND(T64&gt;=1.7,T64&lt;2),100-(T64*11),IF(AND(T64&gt;=2,T64&lt;2.3),100-(T64*12),IF(AND(T64&gt;=2.3,T64&lt;2.7),100-(T64*13),IF(AND(T64&gt;=2.7,T64&lt;3),100-(T64*14),IF(AND(T64&gt;=3,T64&lt;3.3),100-(T64*15),IF(AND(T64&gt;=3.3,T64&lt;3.7),100-(T64*16),IF(AND(T64&gt;=3.7,T64&lt;4),100-(T64*17),IF(AND(T64&gt;=4,T64&lt;4.3),100-(T64*18),IF(AND(T64&gt;=4.3,T64&lt;4.7),100-(T64*19),IF(AND(T64&gt;=4.7,T64&lt;=5),100-(T64*20),0))))))))))))))))))</f>
        <v>100</v>
      </c>
      <c r="V64" s="50">
        <f>IF(Data!$AF60=0,"",IF(AND(P64&lt;&gt;"",TRIM(Data!$B$5)="miles"),MAX(100-((P64*1000)/$C64),0),IF(AND(P64&lt;&gt;"",TRIM(Data!$B$5)="km"),MAX(100-((P64*1609.34)/$C64),0))))</f>
        <v>100</v>
      </c>
    </row>
    <row r="65" spans="1:22" x14ac:dyDescent="0.25">
      <c r="A65" s="27" t="str">
        <f>CONCATENATE(Data!F61," ",Data!G61)</f>
        <v xml:space="preserve"> </v>
      </c>
      <c r="B65" s="28" t="str">
        <f>CONCATENATE(Data!D61,Data!J61)</f>
        <v>AJ01</v>
      </c>
      <c r="C65" s="93">
        <f>Data!AF61</f>
        <v>456.1180419921875</v>
      </c>
      <c r="D65" s="58">
        <f>IF(Data!AF61=0,"-",IF(AND(R65="",Q65&lt;&gt;""),F65*$G$4+G65*$G$5+H65*$G$6+I65*$G$7+J65*$G$8,IF(AND(Q65="",P65&lt;&gt;""),F65*$G$4+G65*$G$5+H65*$G$6+I65*$G$7,IF(AND(P65="",O65&lt;&gt;""),F65*$G$4+G65*$G$5+H65*$G$6,IF(AND(O65="",N65&lt;&gt;""),F65*$G$4+G65*$G$5,IF(AND(N65="",M65&lt;&gt;""),F65*$G$4,F65*$G$4+G65*$G$5+H65*$G$6+I65*$G$7+J65*$G$8+K65*$G$9))))))</f>
        <v>63.303608251423313</v>
      </c>
      <c r="E65" s="30" t="str">
        <f>IF(Data!AF61=0,"",IF(D65&lt;$K$7,$J$8,IF(AND(D65&gt;=$K$7,D65&lt;$K$6),$J$7,IF(AND(D65&gt;=$K$6,D65&lt;$K$5),$J$6,IF(D65&gt;=$K$5,$J$5)))))</f>
        <v>Medium Risk</v>
      </c>
      <c r="F65" s="29">
        <f>IF(Data!$AF61=0,"",IF(AND(M65&lt;&gt;"",TRIM(Data!$B$5)="miles"),MAX(100-((M65*1000)/$C65),0),IF(AND(M65&lt;&gt;"",TRIM(Data!$B$5)="km"),MAX(100-((M65*1609.34)/$C65),0))))</f>
        <v>100</v>
      </c>
      <c r="G65" s="29">
        <f>IF(Data!$AF61=0,"",IF(AND(N65&lt;&gt;"",TRIM(Data!$B$5)="miles"),MAX(100-((N65*1000)/$C65),0),IF(AND(N65&lt;&gt;"",TRIM(Data!$B$5)="km"),MAX(100-((N65*1609.34)/$C65),0))))</f>
        <v>97.80758508119456</v>
      </c>
      <c r="H65" s="29">
        <f>IF(Data!$AF61=0,"",IF(AND(O65&lt;&gt;"",TRIM(Data!$B$5)="miles"),MAX(100-((O65*1000)/$C65),0),IF(AND(O65&lt;&gt;"",TRIM(Data!$B$5)="km"),MAX(100-((O65*1609.34)/$C65),0))))</f>
        <v>100</v>
      </c>
      <c r="I65" s="29">
        <f>IF(Data!$AF61=0,"",IF(P65="","",(0.7*U65+0.3*V65)))</f>
        <v>10.451435547363729</v>
      </c>
      <c r="J65" s="29">
        <f>IF(Data!$AF61=0,"",IF(Q64="","",IF(S65=0,100,IF(AND(S65&gt;0,S65&lt;0.3),100-(S65*6),IF(AND(S65&gt;=0.3,S65&lt;0.7),100-(S65*7),IF(AND(S65&gt;=0.7,S65&lt;1),100-(S65*8),IF(AND(S65&gt;=1,S65&lt;1.3),100-(S65*9),IF(AND(S65&gt;=1.3,S65&lt;1.7),100-(S65*10),IF(AND(S65&gt;=1.7,S65&lt;2),100-(S65*11),IF(AND(S65&gt;=2,S65&lt;2.3),100-(S65*12),IF(AND(S65&gt;=2.3,S65&lt;2.7),100-(S65*13),IF(AND(S65&gt;=2.7,S65&lt;3),100-(S65*14),IF(AND(S65&gt;=3,S65&lt;3.3),100-(S65*15),IF(AND(S65&gt;=3.3,S65&lt;3.7),100-(S65*16),IF(AND(S65&gt;=3.7,S65&lt;4),100-(S65*17),IF(AND(S65&gt;=4,S65&lt;4.3),100-(S65*18),IF(AND(S65&gt;=4.3,S65&lt;4.7),100-(S65*19),IF(AND(S65&gt;=4.7,S65&lt;=5),100-(S65*20),0))))))))))))))))))</f>
        <v>100</v>
      </c>
      <c r="K65" s="29">
        <f>IF(Data!$AF61=0,"",IF(AND(R65&lt;&gt;"",TRIM(Data!$B$5)="miles"),MAX(100-((R65*1000)/$C65),0),IF(AND(R65&lt;&gt;"",TRIM(Data!$B$5)="km"),MAX(100-((R65*1609.34)/$C65),0))))</f>
        <v>93.422755243583666</v>
      </c>
      <c r="L65" s="45">
        <f t="shared" si="1"/>
        <v>39</v>
      </c>
      <c r="M65" s="46">
        <f>Data!AK61</f>
        <v>0</v>
      </c>
      <c r="N65" s="47">
        <f>Data!AO61</f>
        <v>1</v>
      </c>
      <c r="O65" s="47">
        <f>Data!AS61</f>
        <v>0</v>
      </c>
      <c r="P65" s="47">
        <f>Data!AW61</f>
        <v>35</v>
      </c>
      <c r="Q65" s="47">
        <f>Data!BA61</f>
        <v>0</v>
      </c>
      <c r="R65" s="48">
        <f>Data!BE61</f>
        <v>3</v>
      </c>
      <c r="S65" s="49">
        <f>100*(Data!BB61/$C65)</f>
        <v>0</v>
      </c>
      <c r="T65" s="49">
        <f>100*(Data!$AX61/$C65)</f>
        <v>4.7520148432270783</v>
      </c>
      <c r="U65" s="49">
        <f>IF(Data!$AF61=0,"",IF(Q64="","",IF(T65=0,100,IF(AND(T65&gt;0,T65&lt;0.3),100-(T65*6),IF(AND(T65&gt;=0.3,T65&lt;0.7),100-(T65*7),IF(AND(T65&gt;=0.7,T65&lt;1),100-(T65*8),IF(AND(T65&gt;=1,T65&lt;1.3),100-(T65*9),IF(AND(T65&gt;=1.3,T65&lt;1.7),100-(T65*10),IF(AND(T65&gt;=1.7,T65&lt;2),100-(T65*11),IF(AND(T65&gt;=2,T65&lt;2.3),100-(T65*12),IF(AND(T65&gt;=2.3,T65&lt;2.7),100-(T65*13),IF(AND(T65&gt;=2.7,T65&lt;3),100-(T65*14),IF(AND(T65&gt;=3,T65&lt;3.3),100-(T65*15),IF(AND(T65&gt;=3.3,T65&lt;3.7),100-(T65*16),IF(AND(T65&gt;=3.7,T65&lt;4),100-(T65*17),IF(AND(T65&gt;=4,T65&lt;4.3),100-(T65*18),IF(AND(T65&gt;=4.3,T65&lt;4.7),100-(T65*19),IF(AND(T65&gt;=4.7,T65&lt;=5),100-(T65*20),0))))))))))))))))))</f>
        <v>4.959703135458426</v>
      </c>
      <c r="V65" s="50">
        <f>IF(Data!$AF61=0,"",IF(AND(P65&lt;&gt;"",TRIM(Data!$B$5)="miles"),MAX(100-((P65*1000)/$C65),0),IF(AND(P65&lt;&gt;"",TRIM(Data!$B$5)="km"),MAX(100-((P65*1609.34)/$C65),0))))</f>
        <v>23.265477841809442</v>
      </c>
    </row>
    <row r="66" spans="1:22" x14ac:dyDescent="0.25">
      <c r="A66" s="27" t="str">
        <f>CONCATENATE(Data!F62," ",Data!G62)</f>
        <v xml:space="preserve"> </v>
      </c>
      <c r="B66" s="28" t="str">
        <f>CONCATENATE(Data!D62,Data!J62)</f>
        <v>PA01</v>
      </c>
      <c r="C66" s="93">
        <f>Data!AF62</f>
        <v>30.672691345214844</v>
      </c>
      <c r="D66" s="58">
        <f>IF(Data!AF62=0,"-",IF(AND(R66="",Q66&lt;&gt;""),F66*$G$4+G66*$G$5+H66*$G$6+I66*$G$7+J66*$G$8,IF(AND(Q66="",P66&lt;&gt;""),F66*$G$4+G66*$G$5+H66*$G$6+I66*$G$7,IF(AND(P66="",O66&lt;&gt;""),F66*$G$4+G66*$G$5+H66*$G$6,IF(AND(O66="",N66&lt;&gt;""),F66*$G$4+G66*$G$5,IF(AND(N66="",M66&lt;&gt;""),F66*$G$4,F66*$G$4+G66*$G$5+H66*$G$6+I66*$G$7+J66*$G$8+K66*$G$9))))))</f>
        <v>65.086707723816772</v>
      </c>
      <c r="E66" s="30" t="str">
        <f>IF(Data!AF62=0,"",IF(D66&lt;$K$7,$J$8,IF(AND(D66&gt;=$K$7,D66&lt;$K$6),$J$7,IF(AND(D66&gt;=$K$6,D66&lt;$K$5),$J$6,IF(D66&gt;=$K$5,$J$5)))))</f>
        <v>Medium Risk</v>
      </c>
      <c r="F66" s="29">
        <f>IF(Data!$AF62=0,"",IF(AND(M66&lt;&gt;"",TRIM(Data!$B$5)="miles"),MAX(100-((M66*1000)/$C66),0),IF(AND(M66&lt;&gt;"",TRIM(Data!$B$5)="km"),MAX(100-((M66*1609.34)/$C66),0))))</f>
        <v>100</v>
      </c>
      <c r="G66" s="29">
        <f>IF(Data!$AF62=0,"",IF(AND(N66&lt;&gt;"",TRIM(Data!$B$5)="miles"),MAX(100-((N66*1000)/$C66),0),IF(AND(N66&lt;&gt;"",TRIM(Data!$B$5)="km"),MAX(100-((N66*1609.34)/$C66),0))))</f>
        <v>100</v>
      </c>
      <c r="H66" s="29">
        <f>IF(Data!$AF62=0,"",IF(AND(O66&lt;&gt;"",TRIM(Data!$B$5)="miles"),MAX(100-((O66*1000)/$C66),0),IF(AND(O66&lt;&gt;"",TRIM(Data!$B$5)="km"),MAX(100-((O66*1609.34)/$C66),0))))</f>
        <v>100</v>
      </c>
      <c r="I66" s="29">
        <f>IF(Data!$AF62=0,"",IF(P66="","",(0.7*U66+0.3*V66)))</f>
        <v>12.716769309541919</v>
      </c>
      <c r="J66" s="29">
        <f>IF(Data!$AF62=0,"",IF(Q65="","",IF(S66=0,100,IF(AND(S66&gt;0,S66&lt;0.3),100-(S66*6),IF(AND(S66&gt;=0.3,S66&lt;0.7),100-(S66*7),IF(AND(S66&gt;=0.7,S66&lt;1),100-(S66*8),IF(AND(S66&gt;=1,S66&lt;1.3),100-(S66*9),IF(AND(S66&gt;=1.3,S66&lt;1.7),100-(S66*10),IF(AND(S66&gt;=1.7,S66&lt;2),100-(S66*11),IF(AND(S66&gt;=2,S66&lt;2.3),100-(S66*12),IF(AND(S66&gt;=2.3,S66&lt;2.7),100-(S66*13),IF(AND(S66&gt;=2.7,S66&lt;3),100-(S66*14),IF(AND(S66&gt;=3,S66&lt;3.3),100-(S66*15),IF(AND(S66&gt;=3.3,S66&lt;3.7),100-(S66*16),IF(AND(S66&gt;=3.7,S66&lt;4),100-(S66*17),IF(AND(S66&gt;=4,S66&lt;4.3),100-(S66*18),IF(AND(S66&gt;=4.3,S66&lt;4.7),100-(S66*19),IF(AND(S66&gt;=4.7,S66&lt;=5),100-(S66*20),0))))))))))))))))))</f>
        <v>100</v>
      </c>
      <c r="K66" s="29">
        <f>IF(Data!$AF62=0,"",IF(AND(R66&lt;&gt;"",TRIM(Data!$B$5)="miles"),MAX(100-((R66*1000)/$C66),0),IF(AND(R66&lt;&gt;"",TRIM(Data!$B$5)="km"),MAX(100-((R66*1609.34)/$C66),0))))</f>
        <v>100</v>
      </c>
      <c r="L66" s="45">
        <f t="shared" si="1"/>
        <v>2</v>
      </c>
      <c r="M66" s="46">
        <f>Data!AK62</f>
        <v>0</v>
      </c>
      <c r="N66" s="47">
        <f>Data!AO62</f>
        <v>0</v>
      </c>
      <c r="O66" s="47">
        <f>Data!AS62</f>
        <v>0</v>
      </c>
      <c r="P66" s="47">
        <f>Data!AW62</f>
        <v>2</v>
      </c>
      <c r="Q66" s="47">
        <f>Data!BA62</f>
        <v>0</v>
      </c>
      <c r="R66" s="48">
        <f>Data!BE62</f>
        <v>0</v>
      </c>
      <c r="S66" s="49">
        <f>100*(Data!BB62/$C66)</f>
        <v>0</v>
      </c>
      <c r="T66" s="49">
        <f>100*(Data!$AX62/$C66)</f>
        <v>4.8372754475937434</v>
      </c>
      <c r="U66" s="49">
        <f>IF(Data!$AF62=0,"",IF(Q65="","",IF(T66=0,100,IF(AND(T66&gt;0,T66&lt;0.3),100-(T66*6),IF(AND(T66&gt;=0.3,T66&lt;0.7),100-(T66*7),IF(AND(T66&gt;=0.7,T66&lt;1),100-(T66*8),IF(AND(T66&gt;=1,T66&lt;1.3),100-(T66*9),IF(AND(T66&gt;=1.3,T66&lt;1.7),100-(T66*10),IF(AND(T66&gt;=1.7,T66&lt;2),100-(T66*11),IF(AND(T66&gt;=2,T66&lt;2.3),100-(T66*12),IF(AND(T66&gt;=2.3,T66&lt;2.7),100-(T66*13),IF(AND(T66&gt;=2.7,T66&lt;3),100-(T66*14),IF(AND(T66&gt;=3,T66&lt;3.3),100-(T66*15),IF(AND(T66&gt;=3.3,T66&lt;3.7),100-(T66*16),IF(AND(T66&gt;=3.7,T66&lt;4),100-(T66*17),IF(AND(T66&gt;=4,T66&lt;4.3),100-(T66*18),IF(AND(T66&gt;=4.3,T66&lt;4.7),100-(T66*19),IF(AND(T66&gt;=4.7,T66&lt;=5),100-(T66*20),0))))))))))))))))))</f>
        <v>3.2544910481251321</v>
      </c>
      <c r="V66" s="50">
        <f>IF(Data!$AF62=0,"",IF(AND(P66&lt;&gt;"",TRIM(Data!$B$5)="miles"),MAX(100-((P66*1000)/$C66),0),IF(AND(P66&lt;&gt;"",TRIM(Data!$B$5)="km"),MAX(100-((P66*1609.34)/$C66),0))))</f>
        <v>34.795418586181086</v>
      </c>
    </row>
    <row r="67" spans="1:22" x14ac:dyDescent="0.25">
      <c r="A67" s="27" t="str">
        <f>CONCATENATE(Data!F63," ",Data!G63)</f>
        <v xml:space="preserve"> </v>
      </c>
      <c r="B67" s="28" t="str">
        <f>CONCATENATE(Data!D63,Data!J63)</f>
        <v>AJ01, AJ02, AJ03</v>
      </c>
      <c r="C67" s="93">
        <f>Data!AF63</f>
        <v>338.732177734375</v>
      </c>
      <c r="D67" s="58">
        <f>IF(Data!AF63=0,"-",IF(AND(R67="",Q67&lt;&gt;""),F67*$G$4+G67*$G$5+H67*$G$6+I67*$G$7+J67*$G$8,IF(AND(Q67="",P67&lt;&gt;""),F67*$G$4+G67*$G$5+H67*$G$6+I67*$G$7,IF(AND(P67="",O67&lt;&gt;""),F67*$G$4+G67*$G$5+H67*$G$6,IF(AND(O67="",N67&lt;&gt;""),F67*$G$4+G67*$G$5,IF(AND(N67="",M67&lt;&gt;""),F67*$G$4,F67*$G$4+G67*$G$5+H67*$G$6+I67*$G$7+J67*$G$8+K67*$G$9))))))</f>
        <v>57.933470611850396</v>
      </c>
      <c r="E67" s="30" t="str">
        <f>IF(Data!AF63=0,"",IF(D67&lt;$K$7,$J$8,IF(AND(D67&gt;=$K$7,D67&lt;$K$6),$J$7,IF(AND(D67&gt;=$K$6,D67&lt;$K$5),$J$6,IF(D67&gt;=$K$5,$J$5)))))</f>
        <v>High Risk</v>
      </c>
      <c r="F67" s="29">
        <f>IF(Data!$AF63=0,"",IF(AND(M67&lt;&gt;"",TRIM(Data!$B$5)="miles"),MAX(100-((M67*1000)/$C67),0),IF(AND(M67&lt;&gt;"",TRIM(Data!$B$5)="km"),MAX(100-((M67*1609.34)/$C67),0))))</f>
        <v>100</v>
      </c>
      <c r="G67" s="29">
        <f>IF(Data!$AF63=0,"",IF(AND(N67&lt;&gt;"",TRIM(Data!$B$5)="miles"),MAX(100-((N67*1000)/$C67),0),IF(AND(N67&lt;&gt;"",TRIM(Data!$B$5)="km"),MAX(100-((N67*1609.34)/$C67),0))))</f>
        <v>100</v>
      </c>
      <c r="H67" s="29">
        <f>IF(Data!$AF63=0,"",IF(AND(O67&lt;&gt;"",TRIM(Data!$B$5)="miles"),MAX(100-((O67*1000)/$C67),0),IF(AND(O67&lt;&gt;"",TRIM(Data!$B$5)="km"),MAX(100-((O67*1609.34)/$C67),0))))</f>
        <v>100</v>
      </c>
      <c r="I67" s="29">
        <f>IF(Data!$AF63=0,"",IF(P67="","",(0.7*U67+0.3*V67)))</f>
        <v>0</v>
      </c>
      <c r="J67" s="29">
        <f>IF(Data!$AF63=0,"",IF(Q66="","",IF(S67=0,100,IF(AND(S67&gt;0,S67&lt;0.3),100-(S67*6),IF(AND(S67&gt;=0.3,S67&lt;0.7),100-(S67*7),IF(AND(S67&gt;=0.7,S67&lt;1),100-(S67*8),IF(AND(S67&gt;=1,S67&lt;1.3),100-(S67*9),IF(AND(S67&gt;=1.3,S67&lt;1.7),100-(S67*10),IF(AND(S67&gt;=1.7,S67&lt;2),100-(S67*11),IF(AND(S67&gt;=2,S67&lt;2.3),100-(S67*12),IF(AND(S67&gt;=2.3,S67&lt;2.7),100-(S67*13),IF(AND(S67&gt;=2.7,S67&lt;3),100-(S67*14),IF(AND(S67&gt;=3,S67&lt;3.3),100-(S67*15),IF(AND(S67&gt;=3.3,S67&lt;3.7),100-(S67*16),IF(AND(S67&gt;=3.7,S67&lt;4),100-(S67*17),IF(AND(S67&gt;=4,S67&lt;4.3),100-(S67*18),IF(AND(S67&gt;=4.3,S67&lt;4.7),100-(S67*19),IF(AND(S67&gt;=4.7,S67&lt;=5),100-(S67*20),0))))))))))))))))))</f>
        <v>100</v>
      </c>
      <c r="K67" s="29">
        <f>IF(Data!$AF63=0,"",IF(AND(R67&lt;&gt;"",TRIM(Data!$B$5)="miles"),MAX(100-((R67*1000)/$C67),0),IF(AND(R67&lt;&gt;"",TRIM(Data!$B$5)="km"),MAX(100-((R67*1609.34)/$C67),0))))</f>
        <v>79.334706118503988</v>
      </c>
      <c r="L67" s="45">
        <f t="shared" si="1"/>
        <v>96</v>
      </c>
      <c r="M67" s="46">
        <f>Data!AK63</f>
        <v>0</v>
      </c>
      <c r="N67" s="47">
        <f>Data!AO63</f>
        <v>0</v>
      </c>
      <c r="O67" s="47">
        <f>Data!AS63</f>
        <v>0</v>
      </c>
      <c r="P67" s="47">
        <f>Data!AW63</f>
        <v>89</v>
      </c>
      <c r="Q67" s="47">
        <f>Data!BA63</f>
        <v>0</v>
      </c>
      <c r="R67" s="48">
        <f>Data!BE63</f>
        <v>7</v>
      </c>
      <c r="S67" s="49">
        <f>100*(Data!BB63/$C67)</f>
        <v>0</v>
      </c>
      <c r="T67" s="49">
        <f>100*(Data!$AX63/$C67)</f>
        <v>33.509457928843403</v>
      </c>
      <c r="U67" s="49">
        <f>IF(Data!$AF63=0,"",IF(Q66="","",IF(T67=0,100,IF(AND(T67&gt;0,T67&lt;0.3),100-(T67*6),IF(AND(T67&gt;=0.3,T67&lt;0.7),100-(T67*7),IF(AND(T67&gt;=0.7,T67&lt;1),100-(T67*8),IF(AND(T67&gt;=1,T67&lt;1.3),100-(T67*9),IF(AND(T67&gt;=1.3,T67&lt;1.7),100-(T67*10),IF(AND(T67&gt;=1.7,T67&lt;2),100-(T67*11),IF(AND(T67&gt;=2,T67&lt;2.3),100-(T67*12),IF(AND(T67&gt;=2.3,T67&lt;2.7),100-(T67*13),IF(AND(T67&gt;=2.7,T67&lt;3),100-(T67*14),IF(AND(T67&gt;=3,T67&lt;3.3),100-(T67*15),IF(AND(T67&gt;=3.3,T67&lt;3.7),100-(T67*16),IF(AND(T67&gt;=3.7,T67&lt;4),100-(T67*17),IF(AND(T67&gt;=4,T67&lt;4.3),100-(T67*18),IF(AND(T67&gt;=4.3,T67&lt;4.7),100-(T67*19),IF(AND(T67&gt;=4.7,T67&lt;=5),100-(T67*20),0))))))))))))))))))</f>
        <v>0</v>
      </c>
      <c r="V67" s="50">
        <f>IF(Data!$AF63=0,"",IF(AND(P67&lt;&gt;"",TRIM(Data!$B$5)="miles"),MAX(100-((P67*1000)/$C67),0),IF(AND(P67&lt;&gt;"",TRIM(Data!$B$5)="km"),MAX(100-((P67*1609.34)/$C67),0))))</f>
        <v>0</v>
      </c>
    </row>
    <row r="68" spans="1:22" x14ac:dyDescent="0.25">
      <c r="A68" s="27" t="str">
        <f>CONCATENATE(Data!F64," ",Data!G64)</f>
        <v xml:space="preserve"> </v>
      </c>
      <c r="B68" s="28" t="str">
        <f>CONCATENATE(Data!D64,Data!J64)</f>
        <v>PG13</v>
      </c>
      <c r="C68" s="93">
        <f>Data!AF64</f>
        <v>3.5349748134613037</v>
      </c>
      <c r="D68" s="58">
        <f>IF(Data!AF64=0,"-",IF(AND(R68="",Q68&lt;&gt;""),F68*$G$4+G68*$G$5+H68*$G$6+I68*$G$7+J68*$G$8,IF(AND(Q68="",P68&lt;&gt;""),F68*$G$4+G68*$G$5+H68*$G$6+I68*$G$7,IF(AND(P68="",O68&lt;&gt;""),F68*$G$4+G68*$G$5+H68*$G$6,IF(AND(O68="",N68&lt;&gt;""),F68*$G$4+G68*$G$5,IF(AND(N68="",M68&lt;&gt;""),F68*$G$4,F68*$G$4+G68*$G$5+H68*$G$6+I68*$G$7+J68*$G$8+K68*$G$9))))))</f>
        <v>80</v>
      </c>
      <c r="E68" s="30" t="str">
        <f>IF(Data!AF64=0,"",IF(D68&lt;$K$7,$J$8,IF(AND(D68&gt;=$K$7,D68&lt;$K$6),$J$7,IF(AND(D68&gt;=$K$6,D68&lt;$K$5),$J$6,IF(D68&gt;=$K$5,$J$5)))))</f>
        <v>Mild Risk</v>
      </c>
      <c r="F68" s="29">
        <f>IF(Data!$AF64=0,"",IF(AND(M68&lt;&gt;"",TRIM(Data!$B$5)="miles"),MAX(100-((M68*1000)/$C68),0),IF(AND(M68&lt;&gt;"",TRIM(Data!$B$5)="km"),MAX(100-((M68*1609.34)/$C68),0))))</f>
        <v>100</v>
      </c>
      <c r="G68" s="29">
        <f>IF(Data!$AF64=0,"",IF(AND(N68&lt;&gt;"",TRIM(Data!$B$5)="miles"),MAX(100-((N68*1000)/$C68),0),IF(AND(N68&lt;&gt;"",TRIM(Data!$B$5)="km"),MAX(100-((N68*1609.34)/$C68),0))))</f>
        <v>100</v>
      </c>
      <c r="H68" s="29">
        <f>IF(Data!$AF64=0,"",IF(AND(O68&lt;&gt;"",TRIM(Data!$B$5)="miles"),MAX(100-((O68*1000)/$C68),0),IF(AND(O68&lt;&gt;"",TRIM(Data!$B$5)="km"),MAX(100-((O68*1609.34)/$C68),0))))</f>
        <v>0</v>
      </c>
      <c r="I68" s="29">
        <f>IF(Data!$AF64=0,"",IF(P68="","",(0.7*U68+0.3*V68)))</f>
        <v>100</v>
      </c>
      <c r="J68" s="29">
        <f>IF(Data!$AF64=0,"",IF(Q67="","",IF(S68=0,100,IF(AND(S68&gt;0,S68&lt;0.3),100-(S68*6),IF(AND(S68&gt;=0.3,S68&lt;0.7),100-(S68*7),IF(AND(S68&gt;=0.7,S68&lt;1),100-(S68*8),IF(AND(S68&gt;=1,S68&lt;1.3),100-(S68*9),IF(AND(S68&gt;=1.3,S68&lt;1.7),100-(S68*10),IF(AND(S68&gt;=1.7,S68&lt;2),100-(S68*11),IF(AND(S68&gt;=2,S68&lt;2.3),100-(S68*12),IF(AND(S68&gt;=2.3,S68&lt;2.7),100-(S68*13),IF(AND(S68&gt;=2.7,S68&lt;3),100-(S68*14),IF(AND(S68&gt;=3,S68&lt;3.3),100-(S68*15),IF(AND(S68&gt;=3.3,S68&lt;3.7),100-(S68*16),IF(AND(S68&gt;=3.7,S68&lt;4),100-(S68*17),IF(AND(S68&gt;=4,S68&lt;4.3),100-(S68*18),IF(AND(S68&gt;=4.3,S68&lt;4.7),100-(S68*19),IF(AND(S68&gt;=4.7,S68&lt;=5),100-(S68*20),0))))))))))))))))))</f>
        <v>100</v>
      </c>
      <c r="K68" s="29">
        <f>IF(Data!$AF64=0,"",IF(AND(R68&lt;&gt;"",TRIM(Data!$B$5)="miles"),MAX(100-((R68*1000)/$C68),0),IF(AND(R68&lt;&gt;"",TRIM(Data!$B$5)="km"),MAX(100-((R68*1609.34)/$C68),0))))</f>
        <v>0</v>
      </c>
      <c r="L68" s="45">
        <f t="shared" si="1"/>
        <v>3</v>
      </c>
      <c r="M68" s="46">
        <f>Data!AK64</f>
        <v>0</v>
      </c>
      <c r="N68" s="47">
        <f>Data!AO64</f>
        <v>0</v>
      </c>
      <c r="O68" s="47">
        <f>Data!AS64</f>
        <v>1</v>
      </c>
      <c r="P68" s="47">
        <f>Data!AW64</f>
        <v>0</v>
      </c>
      <c r="Q68" s="47">
        <f>Data!BA64</f>
        <v>0</v>
      </c>
      <c r="R68" s="48">
        <f>Data!BE64</f>
        <v>2</v>
      </c>
      <c r="S68" s="49">
        <f>100*(Data!BB64/$C68)</f>
        <v>0</v>
      </c>
      <c r="T68" s="49">
        <f>100*(Data!$AX64/$C68)</f>
        <v>0</v>
      </c>
      <c r="U68" s="49">
        <f>IF(Data!$AF64=0,"",IF(Q67="","",IF(T68=0,100,IF(AND(T68&gt;0,T68&lt;0.3),100-(T68*6),IF(AND(T68&gt;=0.3,T68&lt;0.7),100-(T68*7),IF(AND(T68&gt;=0.7,T68&lt;1),100-(T68*8),IF(AND(T68&gt;=1,T68&lt;1.3),100-(T68*9),IF(AND(T68&gt;=1.3,T68&lt;1.7),100-(T68*10),IF(AND(T68&gt;=1.7,T68&lt;2),100-(T68*11),IF(AND(T68&gt;=2,T68&lt;2.3),100-(T68*12),IF(AND(T68&gt;=2.3,T68&lt;2.7),100-(T68*13),IF(AND(T68&gt;=2.7,T68&lt;3),100-(T68*14),IF(AND(T68&gt;=3,T68&lt;3.3),100-(T68*15),IF(AND(T68&gt;=3.3,T68&lt;3.7),100-(T68*16),IF(AND(T68&gt;=3.7,T68&lt;4),100-(T68*17),IF(AND(T68&gt;=4,T68&lt;4.3),100-(T68*18),IF(AND(T68&gt;=4.3,T68&lt;4.7),100-(T68*19),IF(AND(T68&gt;=4.7,T68&lt;=5),100-(T68*20),0))))))))))))))))))</f>
        <v>100</v>
      </c>
      <c r="V68" s="50">
        <f>IF(Data!$AF64=0,"",IF(AND(P68&lt;&gt;"",TRIM(Data!$B$5)="miles"),MAX(100-((P68*1000)/$C68),0),IF(AND(P68&lt;&gt;"",TRIM(Data!$B$5)="km"),MAX(100-((P68*1609.34)/$C68),0))))</f>
        <v>100</v>
      </c>
    </row>
    <row r="69" spans="1:22" x14ac:dyDescent="0.25">
      <c r="A69" s="27" t="str">
        <f>CONCATENATE(Data!F65," ",Data!G65)</f>
        <v xml:space="preserve"> </v>
      </c>
      <c r="B69" s="28" t="str">
        <f>CONCATENATE(Data!D65,Data!J65)</f>
        <v>HW02</v>
      </c>
      <c r="C69" s="93">
        <f>Data!AF65</f>
        <v>1802.8927001953125</v>
      </c>
      <c r="D69" s="58">
        <f>IF(Data!AF65=0,"-",IF(AND(R69="",Q69&lt;&gt;""),F69*$G$4+G69*$G$5+H69*$G$6+I69*$G$7+J69*$G$8,IF(AND(Q69="",P69&lt;&gt;""),F69*$G$4+G69*$G$5+H69*$G$6+I69*$G$7,IF(AND(P69="",O69&lt;&gt;""),F69*$G$4+G69*$G$5+H69*$G$6,IF(AND(O69="",N69&lt;&gt;""),F69*$G$4+G69*$G$5,IF(AND(N69="",M69&lt;&gt;""),F69*$G$4,F69*$G$4+G69*$G$5+H69*$G$6+I69*$G$7+J69*$G$8+K69*$G$9))))))</f>
        <v>51.901902981570487</v>
      </c>
      <c r="E69" s="30" t="str">
        <f>IF(Data!AF65=0,"",IF(D69&lt;$K$7,$J$8,IF(AND(D69&gt;=$K$7,D69&lt;$K$6),$J$7,IF(AND(D69&gt;=$K$6,D69&lt;$K$5),$J$6,IF(D69&gt;=$K$5,$J$5)))))</f>
        <v>High Risk</v>
      </c>
      <c r="F69" s="29">
        <f>IF(Data!$AF65=0,"",IF(AND(M69&lt;&gt;"",TRIM(Data!$B$5)="miles"),MAX(100-((M69*1000)/$C69),0),IF(AND(M69&lt;&gt;"",TRIM(Data!$B$5)="km"),MAX(100-((M69*1609.34)/$C69),0))))</f>
        <v>100</v>
      </c>
      <c r="G69" s="29">
        <f>IF(Data!$AF65=0,"",IF(AND(N69&lt;&gt;"",TRIM(Data!$B$5)="miles"),MAX(100-((N69*1000)/$C69),0),IF(AND(N69&lt;&gt;"",TRIM(Data!$B$5)="km"),MAX(100-((N69*1609.34)/$C69),0))))</f>
        <v>100</v>
      </c>
      <c r="H69" s="29">
        <f>IF(Data!$AF65=0,"",IF(AND(O69&lt;&gt;"",TRIM(Data!$B$5)="miles"),MAX(100-((O69*1000)/$C69),0),IF(AND(O69&lt;&gt;"",TRIM(Data!$B$5)="km"),MAX(100-((O69*1609.34)/$C69),0))))</f>
        <v>27.893656685216641</v>
      </c>
      <c r="I69" s="29">
        <f>IF(Data!$AF65=0,"",IF(P69="","",(0.7*U69+0.3*V69)))</f>
        <v>0</v>
      </c>
      <c r="J69" s="29">
        <f>IF(Data!$AF65=0,"",IF(Q68="","",IF(S69=0,100,IF(AND(S69&gt;0,S69&lt;0.3),100-(S69*6),IF(AND(S69&gt;=0.3,S69&lt;0.7),100-(S69*7),IF(AND(S69&gt;=0.7,S69&lt;1),100-(S69*8),IF(AND(S69&gt;=1,S69&lt;1.3),100-(S69*9),IF(AND(S69&gt;=1.3,S69&lt;1.7),100-(S69*10),IF(AND(S69&gt;=1.7,S69&lt;2),100-(S69*11),IF(AND(S69&gt;=2,S69&lt;2.3),100-(S69*12),IF(AND(S69&gt;=2.3,S69&lt;2.7),100-(S69*13),IF(AND(S69&gt;=2.7,S69&lt;3),100-(S69*14),IF(AND(S69&gt;=3,S69&lt;3.3),100-(S69*15),IF(AND(S69&gt;=3.3,S69&lt;3.7),100-(S69*16),IF(AND(S69&gt;=3.7,S69&lt;4),100-(S69*17),IF(AND(S69&gt;=4,S69&lt;4.3),100-(S69*18),IF(AND(S69&gt;=4.3,S69&lt;4.7),100-(S69*19),IF(AND(S69&gt;=4.7,S69&lt;=5),100-(S69*20),0))))))))))))))))))</f>
        <v>100</v>
      </c>
      <c r="K69" s="29">
        <f>IF(Data!$AF65=0,"",IF(AND(R69&lt;&gt;"",TRIM(Data!$B$5)="miles"),MAX(100-((R69*1000)/$C69),0),IF(AND(R69&lt;&gt;"",TRIM(Data!$B$5)="km"),MAX(100-((R69*1609.34)/$C69),0))))</f>
        <v>91.1253731304882</v>
      </c>
      <c r="L69" s="45">
        <f t="shared" si="1"/>
        <v>388</v>
      </c>
      <c r="M69" s="46">
        <f>Data!AK65</f>
        <v>0</v>
      </c>
      <c r="N69" s="47">
        <f>Data!AO65</f>
        <v>0</v>
      </c>
      <c r="O69" s="47">
        <f>Data!AS65</f>
        <v>130</v>
      </c>
      <c r="P69" s="47">
        <f>Data!AW65</f>
        <v>242</v>
      </c>
      <c r="Q69" s="47">
        <f>Data!BA65</f>
        <v>0</v>
      </c>
      <c r="R69" s="48">
        <f>Data!BE65</f>
        <v>16</v>
      </c>
      <c r="S69" s="49">
        <f>100*(Data!BB65/$C69)</f>
        <v>0</v>
      </c>
      <c r="T69" s="49">
        <f>100*(Data!$AX65/$C69)</f>
        <v>18.071980677211648</v>
      </c>
      <c r="U69" s="49">
        <f>IF(Data!$AF65=0,"",IF(Q68="","",IF(T69=0,100,IF(AND(T69&gt;0,T69&lt;0.3),100-(T69*6),IF(AND(T69&gt;=0.3,T69&lt;0.7),100-(T69*7),IF(AND(T69&gt;=0.7,T69&lt;1),100-(T69*8),IF(AND(T69&gt;=1,T69&lt;1.3),100-(T69*9),IF(AND(T69&gt;=1.3,T69&lt;1.7),100-(T69*10),IF(AND(T69&gt;=1.7,T69&lt;2),100-(T69*11),IF(AND(T69&gt;=2,T69&lt;2.3),100-(T69*12),IF(AND(T69&gt;=2.3,T69&lt;2.7),100-(T69*13),IF(AND(T69&gt;=2.7,T69&lt;3),100-(T69*14),IF(AND(T69&gt;=3,T69&lt;3.3),100-(T69*15),IF(AND(T69&gt;=3.3,T69&lt;3.7),100-(T69*16),IF(AND(T69&gt;=3.7,T69&lt;4),100-(T69*17),IF(AND(T69&gt;=4,T69&lt;4.3),100-(T69*18),IF(AND(T69&gt;=4.3,T69&lt;4.7),100-(T69*19),IF(AND(T69&gt;=4.7,T69&lt;=5),100-(T69*20),0))))))))))))))))))</f>
        <v>0</v>
      </c>
      <c r="V69" s="50">
        <f>IF(Data!$AF65=0,"",IF(AND(P69&lt;&gt;"",TRIM(Data!$B$5)="miles"),MAX(100-((P69*1000)/$C69),0),IF(AND(P69&lt;&gt;"",TRIM(Data!$B$5)="km"),MAX(100-((P69*1609.34)/$C69),0))))</f>
        <v>0</v>
      </c>
    </row>
    <row r="70" spans="1:22" x14ac:dyDescent="0.25">
      <c r="A70" s="27" t="str">
        <f>CONCATENATE(Data!F66," ",Data!G66)</f>
        <v xml:space="preserve"> </v>
      </c>
      <c r="B70" s="28" t="str">
        <f>CONCATENATE(Data!D66,Data!J66)</f>
        <v>AJ01, AJ02, AJ03</v>
      </c>
      <c r="C70" s="93">
        <f>Data!AF66</f>
        <v>133.5078125</v>
      </c>
      <c r="D70" s="58">
        <f>IF(Data!AF66=0,"-",IF(AND(R70="",Q70&lt;&gt;""),F70*$G$4+G70*$G$5+H70*$G$6+I70*$G$7+J70*$G$8,IF(AND(Q70="",P70&lt;&gt;""),F70*$G$4+G70*$G$5+H70*$G$6+I70*$G$7,IF(AND(P70="",O70&lt;&gt;""),F70*$G$4+G70*$G$5+H70*$G$6,IF(AND(O70="",N70&lt;&gt;""),F70*$G$4+G70*$G$5,IF(AND(N70="",M70&lt;&gt;""),F70*$G$4,F70*$G$4+G70*$G$5+H70*$G$6+I70*$G$7+J70*$G$8+K70*$G$9))))))</f>
        <v>58.501960325355491</v>
      </c>
      <c r="E70" s="30" t="str">
        <f>IF(Data!AF66=0,"",IF(D70&lt;$K$7,$J$8,IF(AND(D70&gt;=$K$7,D70&lt;$K$6),$J$7,IF(AND(D70&gt;=$K$6,D70&lt;$K$5),$J$6,IF(D70&gt;=$K$5,$J$5)))))</f>
        <v>High Risk</v>
      </c>
      <c r="F70" s="29">
        <f>IF(Data!$AF66=0,"",IF(AND(M70&lt;&gt;"",TRIM(Data!$B$5)="miles"),MAX(100-((M70*1000)/$C70),0),IF(AND(M70&lt;&gt;"",TRIM(Data!$B$5)="km"),MAX(100-((M70*1609.34)/$C70),0))))</f>
        <v>100</v>
      </c>
      <c r="G70" s="29">
        <f>IF(Data!$AF66=0,"",IF(AND(N70&lt;&gt;"",TRIM(Data!$B$5)="miles"),MAX(100-((N70*1000)/$C70),0),IF(AND(N70&lt;&gt;"",TRIM(Data!$B$5)="km"),MAX(100-((N70*1609.34)/$C70),0))))</f>
        <v>100</v>
      </c>
      <c r="H70" s="29">
        <f>IF(Data!$AF66=0,"",IF(AND(O70&lt;&gt;"",TRIM(Data!$B$5)="miles"),MAX(100-((O70*1000)/$C70),0),IF(AND(O70&lt;&gt;"",TRIM(Data!$B$5)="km"),MAX(100-((O70*1609.34)/$C70),0))))</f>
        <v>100</v>
      </c>
      <c r="I70" s="29">
        <f>IF(Data!$AF66=0,"",IF(P70="","",(0.7*U70+0.3*V70)))</f>
        <v>0</v>
      </c>
      <c r="J70" s="29">
        <f>IF(Data!$AF66=0,"",IF(Q69="","",IF(S70=0,100,IF(AND(S70&gt;0,S70&lt;0.3),100-(S70*6),IF(AND(S70&gt;=0.3,S70&lt;0.7),100-(S70*7),IF(AND(S70&gt;=0.7,S70&lt;1),100-(S70*8),IF(AND(S70&gt;=1,S70&lt;1.3),100-(S70*9),IF(AND(S70&gt;=1.3,S70&lt;1.7),100-(S70*10),IF(AND(S70&gt;=1.7,S70&lt;2),100-(S70*11),IF(AND(S70&gt;=2,S70&lt;2.3),100-(S70*12),IF(AND(S70&gt;=2.3,S70&lt;2.7),100-(S70*13),IF(AND(S70&gt;=2.7,S70&lt;3),100-(S70*14),IF(AND(S70&gt;=3,S70&lt;3.3),100-(S70*15),IF(AND(S70&gt;=3.3,S70&lt;3.7),100-(S70*16),IF(AND(S70&gt;=3.7,S70&lt;4),100-(S70*17),IF(AND(S70&gt;=4,S70&lt;4.3),100-(S70*18),IF(AND(S70&gt;=4.3,S70&lt;4.7),100-(S70*19),IF(AND(S70&gt;=4.7,S70&lt;=5),100-(S70*20),0))))))))))))))))))</f>
        <v>100</v>
      </c>
      <c r="K70" s="29">
        <f>IF(Data!$AF66=0,"",IF(AND(R70&lt;&gt;"",TRIM(Data!$B$5)="miles"),MAX(100-((R70*1000)/$C70),0),IF(AND(R70&lt;&gt;"",TRIM(Data!$B$5)="km"),MAX(100-((R70*1609.34)/$C70),0))))</f>
        <v>85.019603253554919</v>
      </c>
      <c r="L70" s="45">
        <f t="shared" si="1"/>
        <v>47</v>
      </c>
      <c r="M70" s="46">
        <f>Data!AK66</f>
        <v>0</v>
      </c>
      <c r="N70" s="47">
        <f>Data!AO66</f>
        <v>0</v>
      </c>
      <c r="O70" s="47">
        <f>Data!AS66</f>
        <v>0</v>
      </c>
      <c r="P70" s="47">
        <f>Data!AW66</f>
        <v>45</v>
      </c>
      <c r="Q70" s="47">
        <f>Data!BA66</f>
        <v>0</v>
      </c>
      <c r="R70" s="48">
        <f>Data!BE66</f>
        <v>2</v>
      </c>
      <c r="S70" s="49">
        <f>100*(Data!BB66/$C70)</f>
        <v>0</v>
      </c>
      <c r="T70" s="49">
        <f>100*(Data!$AX66/$C70)</f>
        <v>42.558521174988293</v>
      </c>
      <c r="U70" s="49">
        <f>IF(Data!$AF66=0,"",IF(Q69="","",IF(T70=0,100,IF(AND(T70&gt;0,T70&lt;0.3),100-(T70*6),IF(AND(T70&gt;=0.3,T70&lt;0.7),100-(T70*7),IF(AND(T70&gt;=0.7,T70&lt;1),100-(T70*8),IF(AND(T70&gt;=1,T70&lt;1.3),100-(T70*9),IF(AND(T70&gt;=1.3,T70&lt;1.7),100-(T70*10),IF(AND(T70&gt;=1.7,T70&lt;2),100-(T70*11),IF(AND(T70&gt;=2,T70&lt;2.3),100-(T70*12),IF(AND(T70&gt;=2.3,T70&lt;2.7),100-(T70*13),IF(AND(T70&gt;=2.7,T70&lt;3),100-(T70*14),IF(AND(T70&gt;=3,T70&lt;3.3),100-(T70*15),IF(AND(T70&gt;=3.3,T70&lt;3.7),100-(T70*16),IF(AND(T70&gt;=3.7,T70&lt;4),100-(T70*17),IF(AND(T70&gt;=4,T70&lt;4.3),100-(T70*18),IF(AND(T70&gt;=4.3,T70&lt;4.7),100-(T70*19),IF(AND(T70&gt;=4.7,T70&lt;=5),100-(T70*20),0))))))))))))))))))</f>
        <v>0</v>
      </c>
      <c r="V70" s="50">
        <f>IF(Data!$AF66=0,"",IF(AND(P70&lt;&gt;"",TRIM(Data!$B$5)="miles"),MAX(100-((P70*1000)/$C70),0),IF(AND(P70&lt;&gt;"",TRIM(Data!$B$5)="km"),MAX(100-((P70*1609.34)/$C70),0))))</f>
        <v>0</v>
      </c>
    </row>
    <row r="71" spans="1:22" x14ac:dyDescent="0.25">
      <c r="A71" s="27" t="str">
        <f>CONCATENATE(Data!F67," ",Data!G67)</f>
        <v xml:space="preserve"> </v>
      </c>
      <c r="B71" s="28" t="str">
        <f>CONCATENATE(Data!D67,Data!J67)</f>
        <v>AJ01, AJ02, AJ03</v>
      </c>
      <c r="C71" s="93">
        <f>Data!AF67</f>
        <v>441.8463134765625</v>
      </c>
      <c r="D71" s="58">
        <f>IF(Data!AF67=0,"-",IF(AND(R71="",Q71&lt;&gt;""),F71*$G$4+G71*$G$5+H71*$G$6+I71*$G$7+J71*$G$8,IF(AND(Q71="",P71&lt;&gt;""),F71*$G$4+G71*$G$5+H71*$G$6+I71*$G$7,IF(AND(P71="",O71&lt;&gt;""),F71*$G$4+G71*$G$5+H71*$G$6,IF(AND(O71="",N71&lt;&gt;""),F71*$G$4+G71*$G$5,IF(AND(N71="",M71&lt;&gt;""),F71*$G$4,F71*$G$4+G71*$G$5+H71*$G$6+I71*$G$7+J71*$G$8+K71*$G$9))))))</f>
        <v>80.9181013881349</v>
      </c>
      <c r="E71" s="30" t="str">
        <f>IF(Data!AF67=0,"",IF(D71&lt;$K$7,$J$8,IF(AND(D71&gt;=$K$7,D71&lt;$K$6),$J$7,IF(AND(D71&gt;=$K$6,D71&lt;$K$5),$J$6,IF(D71&gt;=$K$5,$J$5)))))</f>
        <v>Mild Risk</v>
      </c>
      <c r="F71" s="29">
        <f>IF(Data!$AF67=0,"",IF(AND(M71&lt;&gt;"",TRIM(Data!$B$5)="miles"),MAX(100-((M71*1000)/$C71),0),IF(AND(M71&lt;&gt;"",TRIM(Data!$B$5)="km"),MAX(100-((M71*1609.34)/$C71),0))))</f>
        <v>97.736769619889458</v>
      </c>
      <c r="G71" s="29">
        <f>IF(Data!$AF67=0,"",IF(AND(N71&lt;&gt;"",TRIM(Data!$B$5)="miles"),MAX(100-((N71*1000)/$C71),0),IF(AND(N71&lt;&gt;"",TRIM(Data!$B$5)="km"),MAX(100-((N71*1609.34)/$C71),0))))</f>
        <v>100</v>
      </c>
      <c r="H71" s="29">
        <f>IF(Data!$AF67=0,"",IF(AND(O71&lt;&gt;"",TRIM(Data!$B$5)="miles"),MAX(100-((O71*1000)/$C71),0),IF(AND(O71&lt;&gt;"",TRIM(Data!$B$5)="km"),MAX(100-((O71*1609.34)/$C71),0))))</f>
        <v>97.736769619889458</v>
      </c>
      <c r="I71" s="29">
        <f>IF(Data!$AF67=0,"",IF(P71="","",(0.7*U71+0.3*V71)))</f>
        <v>54.558483850447764</v>
      </c>
      <c r="J71" s="29">
        <f>IF(Data!$AF67=0,"",IF(Q70="","",IF(S71=0,100,IF(AND(S71&gt;0,S71&lt;0.3),100-(S71*6),IF(AND(S71&gt;=0.3,S71&lt;0.7),100-(S71*7),IF(AND(S71&gt;=0.7,S71&lt;1),100-(S71*8),IF(AND(S71&gt;=1,S71&lt;1.3),100-(S71*9),IF(AND(S71&gt;=1.3,S71&lt;1.7),100-(S71*10),IF(AND(S71&gt;=1.7,S71&lt;2),100-(S71*11),IF(AND(S71&gt;=2,S71&lt;2.3),100-(S71*12),IF(AND(S71&gt;=2.3,S71&lt;2.7),100-(S71*13),IF(AND(S71&gt;=2.7,S71&lt;3),100-(S71*14),IF(AND(S71&gt;=3,S71&lt;3.3),100-(S71*15),IF(AND(S71&gt;=3.3,S71&lt;3.7),100-(S71*16),IF(AND(S71&gt;=3.7,S71&lt;4),100-(S71*17),IF(AND(S71&gt;=4,S71&lt;4.3),100-(S71*18),IF(AND(S71&gt;=4.3,S71&lt;4.7),100-(S71*19),IF(AND(S71&gt;=4.7,S71&lt;=5),100-(S71*20),0))))))))))))))))))</f>
        <v>100</v>
      </c>
      <c r="K71" s="29">
        <f>IF(Data!$AF67=0,"",IF(AND(R71&lt;&gt;"",TRIM(Data!$B$5)="miles"),MAX(100-((R71*1000)/$C71),0),IF(AND(R71&lt;&gt;"",TRIM(Data!$B$5)="km"),MAX(100-((R71*1609.34)/$C71),0))))</f>
        <v>95.47353923977893</v>
      </c>
      <c r="L71" s="45">
        <f t="shared" si="1"/>
        <v>22</v>
      </c>
      <c r="M71" s="46">
        <f>Data!AK67</f>
        <v>1</v>
      </c>
      <c r="N71" s="47">
        <f>Data!AO67</f>
        <v>0</v>
      </c>
      <c r="O71" s="47">
        <f>Data!AS67</f>
        <v>1</v>
      </c>
      <c r="P71" s="47">
        <f>Data!AW67</f>
        <v>18</v>
      </c>
      <c r="Q71" s="47">
        <f>Data!BA67</f>
        <v>0</v>
      </c>
      <c r="R71" s="48">
        <f>Data!BE67</f>
        <v>2</v>
      </c>
      <c r="S71" s="49">
        <f>100*(Data!BB67/$C71)</f>
        <v>0</v>
      </c>
      <c r="T71" s="49">
        <f>100*(Data!$AX67/$C71)</f>
        <v>3.1638163901862222</v>
      </c>
      <c r="U71" s="49">
        <f>IF(Data!$AF67=0,"",IF(Q70="","",IF(T71=0,100,IF(AND(T71&gt;0,T71&lt;0.3),100-(T71*6),IF(AND(T71&gt;=0.3,T71&lt;0.7),100-(T71*7),IF(AND(T71&gt;=0.7,T71&lt;1),100-(T71*8),IF(AND(T71&gt;=1,T71&lt;1.3),100-(T71*9),IF(AND(T71&gt;=1.3,T71&lt;1.7),100-(T71*10),IF(AND(T71&gt;=1.7,T71&lt;2),100-(T71*11),IF(AND(T71&gt;=2,T71&lt;2.3),100-(T71*12),IF(AND(T71&gt;=2.3,T71&lt;2.7),100-(T71*13),IF(AND(T71&gt;=2.7,T71&lt;3),100-(T71*14),IF(AND(T71&gt;=3,T71&lt;3.3),100-(T71*15),IF(AND(T71&gt;=3.3,T71&lt;3.7),100-(T71*16),IF(AND(T71&gt;=3.7,T71&lt;4),100-(T71*17),IF(AND(T71&gt;=4,T71&lt;4.3),100-(T71*18),IF(AND(T71&gt;=4.3,T71&lt;4.7),100-(T71*19),IF(AND(T71&gt;=4.7,T71&lt;=5),100-(T71*20),0))))))))))))))))))</f>
        <v>52.542754147206665</v>
      </c>
      <c r="V71" s="50">
        <f>IF(Data!$AF67=0,"",IF(AND(P71&lt;&gt;"",TRIM(Data!$B$5)="miles"),MAX(100-((P71*1000)/$C71),0),IF(AND(P71&lt;&gt;"",TRIM(Data!$B$5)="km"),MAX(100-((P71*1609.34)/$C71),0))))</f>
        <v>59.261853158010332</v>
      </c>
    </row>
    <row r="72" spans="1:22" x14ac:dyDescent="0.25">
      <c r="A72" s="27" t="str">
        <f>CONCATENATE(Data!F68," ",Data!G68)</f>
        <v xml:space="preserve"> </v>
      </c>
      <c r="B72" s="28" t="str">
        <f>CONCATENATE(Data!D68,Data!J68)</f>
        <v>AJ01, AJ02, AJ03</v>
      </c>
      <c r="C72" s="93">
        <f>Data!AF68</f>
        <v>486.89999389648438</v>
      </c>
      <c r="D72" s="58">
        <f>IF(Data!AF68=0,"-",IF(AND(R72="",Q72&lt;&gt;""),F72*$G$4+G72*$G$5+H72*$G$6+I72*$G$7+J72*$G$8,IF(AND(Q72="",P72&lt;&gt;""),F72*$G$4+G72*$G$5+H72*$G$6+I72*$G$7,IF(AND(P72="",O72&lt;&gt;""),F72*$G$4+G72*$G$5+H72*$G$6,IF(AND(O72="",N72&lt;&gt;""),F72*$G$4+G72*$G$5,IF(AND(N72="",M72&lt;&gt;""),F72*$G$4,F72*$G$4+G72*$G$5+H72*$G$6+I72*$G$7+J72*$G$8+K72*$G$9))))))</f>
        <v>58.973095078521808</v>
      </c>
      <c r="E72" s="30" t="str">
        <f>IF(Data!AF68=0,"",IF(D72&lt;$K$7,$J$8,IF(AND(D72&gt;=$K$7,D72&lt;$K$6),$J$7,IF(AND(D72&gt;=$K$6,D72&lt;$K$5),$J$6,IF(D72&gt;=$K$5,$J$5)))))</f>
        <v>High Risk</v>
      </c>
      <c r="F72" s="29">
        <f>IF(Data!$AF68=0,"",IF(AND(M72&lt;&gt;"",TRIM(Data!$B$5)="miles"),MAX(100-((M72*1000)/$C72),0),IF(AND(M72&lt;&gt;"",TRIM(Data!$B$5)="km"),MAX(100-((M72*1609.34)/$C72),0))))</f>
        <v>100</v>
      </c>
      <c r="G72" s="29">
        <f>IF(Data!$AF68=0,"",IF(AND(N72&lt;&gt;"",TRIM(Data!$B$5)="miles"),MAX(100-((N72*1000)/$C72),0),IF(AND(N72&lt;&gt;"",TRIM(Data!$B$5)="km"),MAX(100-((N72*1609.34)/$C72),0))))</f>
        <v>97.946190157043617</v>
      </c>
      <c r="H72" s="29">
        <f>IF(Data!$AF68=0,"",IF(AND(O72&lt;&gt;"",TRIM(Data!$B$5)="miles"),MAX(100-((O72*1000)/$C72),0),IF(AND(O72&lt;&gt;"",TRIM(Data!$B$5)="km"),MAX(100-((O72*1609.34)/$C72),0))))</f>
        <v>100</v>
      </c>
      <c r="I72" s="29">
        <f>IF(Data!$AF68=0,"",IF(P72="","",(0.7*U72+0.3*V72)))</f>
        <v>0</v>
      </c>
      <c r="J72" s="29">
        <f>IF(Data!$AF68=0,"",IF(Q71="","",IF(S72=0,100,IF(AND(S72&gt;0,S72&lt;0.3),100-(S72*6),IF(AND(S72&gt;=0.3,S72&lt;0.7),100-(S72*7),IF(AND(S72&gt;=0.7,S72&lt;1),100-(S72*8),IF(AND(S72&gt;=1,S72&lt;1.3),100-(S72*9),IF(AND(S72&gt;=1.3,S72&lt;1.7),100-(S72*10),IF(AND(S72&gt;=1.7,S72&lt;2),100-(S72*11),IF(AND(S72&gt;=2,S72&lt;2.3),100-(S72*12),IF(AND(S72&gt;=2.3,S72&lt;2.7),100-(S72*13),IF(AND(S72&gt;=2.7,S72&lt;3),100-(S72*14),IF(AND(S72&gt;=3,S72&lt;3.3),100-(S72*15),IF(AND(S72&gt;=3.3,S72&lt;3.7),100-(S72*16),IF(AND(S72&gt;=3.7,S72&lt;4),100-(S72*17),IF(AND(S72&gt;=4,S72&lt;4.3),100-(S72*18),IF(AND(S72&gt;=4.3,S72&lt;4.7),100-(S72*19),IF(AND(S72&gt;=4.7,S72&lt;=5),100-(S72*20),0))))))))))))))))))</f>
        <v>100</v>
      </c>
      <c r="K72" s="29">
        <f>IF(Data!$AF68=0,"",IF(AND(R72&lt;&gt;"",TRIM(Data!$B$5)="miles"),MAX(100-((R72*1000)/$C72),0),IF(AND(R72&lt;&gt;"",TRIM(Data!$B$5)="km"),MAX(100-((R72*1609.34)/$C72),0))))</f>
        <v>91.784760628174482</v>
      </c>
      <c r="L72" s="45">
        <f t="shared" si="1"/>
        <v>90</v>
      </c>
      <c r="M72" s="46">
        <f>Data!AK68</f>
        <v>0</v>
      </c>
      <c r="N72" s="47">
        <f>Data!AO68</f>
        <v>1</v>
      </c>
      <c r="O72" s="47">
        <f>Data!AS68</f>
        <v>0</v>
      </c>
      <c r="P72" s="47">
        <f>Data!AW68</f>
        <v>85</v>
      </c>
      <c r="Q72" s="47">
        <f>Data!BA68</f>
        <v>0</v>
      </c>
      <c r="R72" s="48">
        <f>Data!BE68</f>
        <v>4</v>
      </c>
      <c r="S72" s="49">
        <f>100*(Data!BB68/$C72)</f>
        <v>0</v>
      </c>
      <c r="T72" s="49">
        <f>100*(Data!$AX68/$C72)</f>
        <v>19.756385547892698</v>
      </c>
      <c r="U72" s="49">
        <f>IF(Data!$AF68=0,"",IF(Q71="","",IF(T72=0,100,IF(AND(T72&gt;0,T72&lt;0.3),100-(T72*6),IF(AND(T72&gt;=0.3,T72&lt;0.7),100-(T72*7),IF(AND(T72&gt;=0.7,T72&lt;1),100-(T72*8),IF(AND(T72&gt;=1,T72&lt;1.3),100-(T72*9),IF(AND(T72&gt;=1.3,T72&lt;1.7),100-(T72*10),IF(AND(T72&gt;=1.7,T72&lt;2),100-(T72*11),IF(AND(T72&gt;=2,T72&lt;2.3),100-(T72*12),IF(AND(T72&gt;=2.3,T72&lt;2.7),100-(T72*13),IF(AND(T72&gt;=2.7,T72&lt;3),100-(T72*14),IF(AND(T72&gt;=3,T72&lt;3.3),100-(T72*15),IF(AND(T72&gt;=3.3,T72&lt;3.7),100-(T72*16),IF(AND(T72&gt;=3.7,T72&lt;4),100-(T72*17),IF(AND(T72&gt;=4,T72&lt;4.3),100-(T72*18),IF(AND(T72&gt;=4.3,T72&lt;4.7),100-(T72*19),IF(AND(T72&gt;=4.7,T72&lt;=5),100-(T72*20),0))))))))))))))))))</f>
        <v>0</v>
      </c>
      <c r="V72" s="50">
        <f>IF(Data!$AF68=0,"",IF(AND(P72&lt;&gt;"",TRIM(Data!$B$5)="miles"),MAX(100-((P72*1000)/$C72),0),IF(AND(P72&lt;&gt;"",TRIM(Data!$B$5)="km"),MAX(100-((P72*1609.34)/$C72),0))))</f>
        <v>0</v>
      </c>
    </row>
    <row r="73" spans="1:22" x14ac:dyDescent="0.25">
      <c r="A73" s="27" t="str">
        <f>CONCATENATE(Data!F69," ",Data!G69)</f>
        <v xml:space="preserve"> </v>
      </c>
      <c r="B73" s="28" t="str">
        <f>CONCATENATE(Data!D69,Data!J69)</f>
        <v>AJ01, AJ02, AJ03</v>
      </c>
      <c r="C73" s="93">
        <f>Data!AF69</f>
        <v>101.27915954589844</v>
      </c>
      <c r="D73" s="58">
        <f>IF(Data!AF69=0,"-",IF(AND(R73="",Q73&lt;&gt;""),F73*$G$4+G73*$G$5+H73*$G$6+I73*$G$7+J73*$G$8,IF(AND(Q73="",P73&lt;&gt;""),F73*$G$4+G73*$G$5+H73*$G$6+I73*$G$7,IF(AND(P73="",O73&lt;&gt;""),F73*$G$4+G73*$G$5+H73*$G$6,IF(AND(O73="",N73&lt;&gt;""),F73*$G$4+G73*$G$5,IF(AND(N73="",M73&lt;&gt;""),F73*$G$4,F73*$G$4+G73*$G$5+H73*$G$6+I73*$G$7+J73*$G$8+K73*$G$9))))))</f>
        <v>66.917660160986983</v>
      </c>
      <c r="E73" s="30" t="str">
        <f>IF(Data!AF69=0,"",IF(D73&lt;$K$7,$J$8,IF(AND(D73&gt;=$K$7,D73&lt;$K$6),$J$7,IF(AND(D73&gt;=$K$6,D73&lt;$K$5),$J$6,IF(D73&gt;=$K$5,$J$5)))))</f>
        <v>Medium Risk</v>
      </c>
      <c r="F73" s="29">
        <f>IF(Data!$AF69=0,"",IF(AND(M73&lt;&gt;"",TRIM(Data!$B$5)="miles"),MAX(100-((M73*1000)/$C73),0),IF(AND(M73&lt;&gt;"",TRIM(Data!$B$5)="km"),MAX(100-((M73*1609.34)/$C73),0))))</f>
        <v>100</v>
      </c>
      <c r="G73" s="29">
        <f>IF(Data!$AF69=0,"",IF(AND(N73&lt;&gt;"",TRIM(Data!$B$5)="miles"),MAX(100-((N73*1000)/$C73),0),IF(AND(N73&lt;&gt;"",TRIM(Data!$B$5)="km"),MAX(100-((N73*1609.34)/$C73),0))))</f>
        <v>100</v>
      </c>
      <c r="H73" s="29">
        <f>IF(Data!$AF69=0,"",IF(AND(O73&lt;&gt;"",TRIM(Data!$B$5)="miles"),MAX(100-((O73*1000)/$C73),0),IF(AND(O73&lt;&gt;"",TRIM(Data!$B$5)="km"),MAX(100-((O73*1609.34)/$C73),0))))</f>
        <v>100</v>
      </c>
      <c r="I73" s="29">
        <f>IF(Data!$AF69=0,"",IF(P73="","",(0.7*U73+0.3*V73)))</f>
        <v>17.294150402467462</v>
      </c>
      <c r="J73" s="29">
        <f>IF(Data!$AF69=0,"",IF(Q72="","",IF(S73=0,100,IF(AND(S73&gt;0,S73&lt;0.3),100-(S73*6),IF(AND(S73&gt;=0.3,S73&lt;0.7),100-(S73*7),IF(AND(S73&gt;=0.7,S73&lt;1),100-(S73*8),IF(AND(S73&gt;=1,S73&lt;1.3),100-(S73*9),IF(AND(S73&gt;=1.3,S73&lt;1.7),100-(S73*10),IF(AND(S73&gt;=1.7,S73&lt;2),100-(S73*11),IF(AND(S73&gt;=2,S73&lt;2.3),100-(S73*12),IF(AND(S73&gt;=2.3,S73&lt;2.7),100-(S73*13),IF(AND(S73&gt;=2.7,S73&lt;3),100-(S73*14),IF(AND(S73&gt;=3,S73&lt;3.3),100-(S73*15),IF(AND(S73&gt;=3.3,S73&lt;3.7),100-(S73*16),IF(AND(S73&gt;=3.7,S73&lt;4),100-(S73*17),IF(AND(S73&gt;=4,S73&lt;4.3),100-(S73*18),IF(AND(S73&gt;=4.3,S73&lt;4.7),100-(S73*19),IF(AND(S73&gt;=4.7,S73&lt;=5),100-(S73*20),0))))))))))))))))))</f>
        <v>100</v>
      </c>
      <c r="K73" s="29">
        <f>IF(Data!$AF69=0,"",IF(AND(R73&lt;&gt;"",TRIM(Data!$B$5)="miles"),MAX(100-((R73*1000)/$C73),0),IF(AND(R73&lt;&gt;"",TRIM(Data!$B$5)="km"),MAX(100-((R73*1609.34)/$C73),0))))</f>
        <v>100</v>
      </c>
      <c r="L73" s="45">
        <f t="shared" si="1"/>
        <v>12</v>
      </c>
      <c r="M73" s="46">
        <f>Data!AK69</f>
        <v>0</v>
      </c>
      <c r="N73" s="47">
        <f>Data!AO69</f>
        <v>0</v>
      </c>
      <c r="O73" s="47">
        <f>Data!AS69</f>
        <v>0</v>
      </c>
      <c r="P73" s="47">
        <f>Data!AW69</f>
        <v>12</v>
      </c>
      <c r="Q73" s="47">
        <f>Data!BA69</f>
        <v>0</v>
      </c>
      <c r="R73" s="48">
        <f>Data!BE69</f>
        <v>0</v>
      </c>
      <c r="S73" s="49">
        <f>100*(Data!BB69/$C73)</f>
        <v>0</v>
      </c>
      <c r="T73" s="49">
        <f>100*(Data!$AX69/$C73)</f>
        <v>4.1830039363121063</v>
      </c>
      <c r="U73" s="49">
        <f>IF(Data!$AF69=0,"",IF(Q72="","",IF(T73=0,100,IF(AND(T73&gt;0,T73&lt;0.3),100-(T73*6),IF(AND(T73&gt;=0.3,T73&lt;0.7),100-(T73*7),IF(AND(T73&gt;=0.7,T73&lt;1),100-(T73*8),IF(AND(T73&gt;=1,T73&lt;1.3),100-(T73*9),IF(AND(T73&gt;=1.3,T73&lt;1.7),100-(T73*10),IF(AND(T73&gt;=1.7,T73&lt;2),100-(T73*11),IF(AND(T73&gt;=2,T73&lt;2.3),100-(T73*12),IF(AND(T73&gt;=2.3,T73&lt;2.7),100-(T73*13),IF(AND(T73&gt;=2.7,T73&lt;3),100-(T73*14),IF(AND(T73&gt;=3,T73&lt;3.3),100-(T73*15),IF(AND(T73&gt;=3.3,T73&lt;3.7),100-(T73*16),IF(AND(T73&gt;=3.7,T73&lt;4),100-(T73*17),IF(AND(T73&gt;=4,T73&lt;4.3),100-(T73*18),IF(AND(T73&gt;=4.3,T73&lt;4.7),100-(T73*19),IF(AND(T73&gt;=4.7,T73&lt;=5),100-(T73*20),0))))))))))))))))))</f>
        <v>24.70592914638209</v>
      </c>
      <c r="V73" s="50">
        <f>IF(Data!$AF69=0,"",IF(AND(P73&lt;&gt;"",TRIM(Data!$B$5)="miles"),MAX(100-((P73*1000)/$C73),0),IF(AND(P73&lt;&gt;"",TRIM(Data!$B$5)="km"),MAX(100-((P73*1609.34)/$C73),0))))</f>
        <v>0</v>
      </c>
    </row>
    <row r="74" spans="1:22" x14ac:dyDescent="0.25">
      <c r="A74" s="27" t="str">
        <f>CONCATENATE(Data!F70," ",Data!G70)</f>
        <v xml:space="preserve"> </v>
      </c>
      <c r="B74" s="28" t="str">
        <f>CONCATENATE(Data!D70,Data!J70)</f>
        <v>AJ01, AJ02, AJ03</v>
      </c>
      <c r="C74" s="93">
        <f>Data!AF70</f>
        <v>30.449810028076172</v>
      </c>
      <c r="D74" s="58">
        <f>IF(Data!AF70=0,"-",IF(AND(R74="",Q74&lt;&gt;""),F74*$G$4+G74*$G$5+H74*$G$6+I74*$G$7+J74*$G$8,IF(AND(Q74="",P74&lt;&gt;""),F74*$G$4+G74*$G$5+H74*$G$6+I74*$G$7,IF(AND(P74="",O74&lt;&gt;""),F74*$G$4+G74*$G$5+H74*$G$6,IF(AND(O74="",N74&lt;&gt;""),F74*$G$4+G74*$G$5,IF(AND(N74="",M74&lt;&gt;""),F74*$G$4,F74*$G$4+G74*$G$5+H74*$G$6+I74*$G$7+J74*$G$8+K74*$G$9))))))</f>
        <v>46.863629046250828</v>
      </c>
      <c r="E74" s="30" t="str">
        <f>IF(Data!AF70=0,"",IF(D74&lt;$K$7,$J$8,IF(AND(D74&gt;=$K$7,D74&lt;$K$6),$J$7,IF(AND(D74&gt;=$K$6,D74&lt;$K$5),$J$6,IF(D74&gt;=$K$5,$J$5)))))</f>
        <v>High Risk</v>
      </c>
      <c r="F74" s="29">
        <f>IF(Data!$AF70=0,"",IF(AND(M74&lt;&gt;"",TRIM(Data!$B$5)="miles"),MAX(100-((M74*1000)/$C74),0),IF(AND(M74&lt;&gt;"",TRIM(Data!$B$5)="km"),MAX(100-((M74*1609.34)/$C74),0))))</f>
        <v>100</v>
      </c>
      <c r="G74" s="29">
        <f>IF(Data!$AF70=0,"",IF(AND(N74&lt;&gt;"",TRIM(Data!$B$5)="miles"),MAX(100-((N74*1000)/$C74),0),IF(AND(N74&lt;&gt;"",TRIM(Data!$B$5)="km"),MAX(100-((N74*1609.34)/$C74),0))))</f>
        <v>100</v>
      </c>
      <c r="H74" s="29">
        <f>IF(Data!$AF70=0,"",IF(AND(O74&lt;&gt;"",TRIM(Data!$B$5)="miles"),MAX(100-((O74*1000)/$C74),0),IF(AND(O74&lt;&gt;"",TRIM(Data!$B$5)="km"),MAX(100-((O74*1609.34)/$C74),0))))</f>
        <v>34.31814523125415</v>
      </c>
      <c r="I74" s="29">
        <f>IF(Data!$AF70=0,"",IF(P74="","",(0.7*U74+0.3*V74)))</f>
        <v>0</v>
      </c>
      <c r="J74" s="29">
        <f>IF(Data!$AF70=0,"",IF(Q73="","",IF(S74=0,100,IF(AND(S74&gt;0,S74&lt;0.3),100-(S74*6),IF(AND(S74&gt;=0.3,S74&lt;0.7),100-(S74*7),IF(AND(S74&gt;=0.7,S74&lt;1),100-(S74*8),IF(AND(S74&gt;=1,S74&lt;1.3),100-(S74*9),IF(AND(S74&gt;=1.3,S74&lt;1.7),100-(S74*10),IF(AND(S74&gt;=1.7,S74&lt;2),100-(S74*11),IF(AND(S74&gt;=2,S74&lt;2.3),100-(S74*12),IF(AND(S74&gt;=2.3,S74&lt;2.7),100-(S74*13),IF(AND(S74&gt;=2.7,S74&lt;3),100-(S74*14),IF(AND(S74&gt;=3,S74&lt;3.3),100-(S74*15),IF(AND(S74&gt;=3.3,S74&lt;3.7),100-(S74*16),IF(AND(S74&gt;=3.7,S74&lt;4),100-(S74*17),IF(AND(S74&gt;=4,S74&lt;4.3),100-(S74*18),IF(AND(S74&gt;=4.3,S74&lt;4.7),100-(S74*19),IF(AND(S74&gt;=4.7,S74&lt;=5),100-(S74*20),0))))))))))))))))))</f>
        <v>100</v>
      </c>
      <c r="K74" s="29">
        <f>IF(Data!$AF70=0,"",IF(AND(R74&lt;&gt;"",TRIM(Data!$B$5)="miles"),MAX(100-((R74*1000)/$C74),0),IF(AND(R74&lt;&gt;"",TRIM(Data!$B$5)="km"),MAX(100-((R74*1609.34)/$C74),0))))</f>
        <v>34.31814523125415</v>
      </c>
      <c r="L74" s="45">
        <f t="shared" si="1"/>
        <v>9</v>
      </c>
      <c r="M74" s="46">
        <f>Data!AK70</f>
        <v>0</v>
      </c>
      <c r="N74" s="47">
        <f>Data!AO70</f>
        <v>0</v>
      </c>
      <c r="O74" s="47">
        <f>Data!AS70</f>
        <v>2</v>
      </c>
      <c r="P74" s="47">
        <f>Data!AW70</f>
        <v>5</v>
      </c>
      <c r="Q74" s="47">
        <f>Data!BA70</f>
        <v>0</v>
      </c>
      <c r="R74" s="48">
        <f>Data!BE70</f>
        <v>2</v>
      </c>
      <c r="S74" s="49">
        <f>100*(Data!BB70/$C74)</f>
        <v>0</v>
      </c>
      <c r="T74" s="49">
        <f>100*(Data!$AX70/$C74)</f>
        <v>6.7531579501229917</v>
      </c>
      <c r="U74" s="49">
        <f>IF(Data!$AF70=0,"",IF(Q73="","",IF(T74=0,100,IF(AND(T74&gt;0,T74&lt;0.3),100-(T74*6),IF(AND(T74&gt;=0.3,T74&lt;0.7),100-(T74*7),IF(AND(T74&gt;=0.7,T74&lt;1),100-(T74*8),IF(AND(T74&gt;=1,T74&lt;1.3),100-(T74*9),IF(AND(T74&gt;=1.3,T74&lt;1.7),100-(T74*10),IF(AND(T74&gt;=1.7,T74&lt;2),100-(T74*11),IF(AND(T74&gt;=2,T74&lt;2.3),100-(T74*12),IF(AND(T74&gt;=2.3,T74&lt;2.7),100-(T74*13),IF(AND(T74&gt;=2.7,T74&lt;3),100-(T74*14),IF(AND(T74&gt;=3,T74&lt;3.3),100-(T74*15),IF(AND(T74&gt;=3.3,T74&lt;3.7),100-(T74*16),IF(AND(T74&gt;=3.7,T74&lt;4),100-(T74*17),IF(AND(T74&gt;=4,T74&lt;4.3),100-(T74*18),IF(AND(T74&gt;=4.3,T74&lt;4.7),100-(T74*19),IF(AND(T74&gt;=4.7,T74&lt;=5),100-(T74*20),0))))))))))))))))))</f>
        <v>0</v>
      </c>
      <c r="V74" s="50">
        <f>IF(Data!$AF70=0,"",IF(AND(P74&lt;&gt;"",TRIM(Data!$B$5)="miles"),MAX(100-((P74*1000)/$C74),0),IF(AND(P74&lt;&gt;"",TRIM(Data!$B$5)="km"),MAX(100-((P74*1609.34)/$C74),0))))</f>
        <v>0</v>
      </c>
    </row>
    <row r="75" spans="1:22" x14ac:dyDescent="0.25">
      <c r="A75" s="27" t="str">
        <f>CONCATENATE(Data!F71," ",Data!G71)</f>
        <v xml:space="preserve"> </v>
      </c>
      <c r="B75" s="28" t="str">
        <f>CONCATENATE(Data!D71,Data!J71)</f>
        <v>AJ01, AJ02, AJ03</v>
      </c>
      <c r="C75" s="93">
        <f>Data!AF71</f>
        <v>156.84895324707031</v>
      </c>
      <c r="D75" s="58">
        <f>IF(Data!AF71=0,"-",IF(AND(R75="",Q75&lt;&gt;""),F75*$G$4+G75*$G$5+H75*$G$6+I75*$G$7+J75*$G$8,IF(AND(Q75="",P75&lt;&gt;""),F75*$G$4+G75*$G$5+H75*$G$6+I75*$G$7,IF(AND(P75="",O75&lt;&gt;""),F75*$G$4+G75*$G$5+H75*$G$6,IF(AND(O75="",N75&lt;&gt;""),F75*$G$4+G75*$G$5,IF(AND(N75="",M75&lt;&gt;""),F75*$G$4,F75*$G$4+G75*$G$5+H75*$G$6+I75*$G$7+J75*$G$8+K75*$G$9))))))</f>
        <v>59.362443944127065</v>
      </c>
      <c r="E75" s="30" t="str">
        <f>IF(Data!AF71=0,"",IF(D75&lt;$K$7,$J$8,IF(AND(D75&gt;=$K$7,D75&lt;$K$6),$J$7,IF(AND(D75&gt;=$K$6,D75&lt;$K$5),$J$6,IF(D75&gt;=$K$5,$J$5)))))</f>
        <v>High Risk</v>
      </c>
      <c r="F75" s="29">
        <f>IF(Data!$AF71=0,"",IF(AND(M75&lt;&gt;"",TRIM(Data!$B$5)="miles"),MAX(100-((M75*1000)/$C75),0),IF(AND(M75&lt;&gt;"",TRIM(Data!$B$5)="km"),MAX(100-((M75*1609.34)/$C75),0))))</f>
        <v>100</v>
      </c>
      <c r="G75" s="29">
        <f>IF(Data!$AF71=0,"",IF(AND(N75&lt;&gt;"",TRIM(Data!$B$5)="miles"),MAX(100-((N75*1000)/$C75),0),IF(AND(N75&lt;&gt;"",TRIM(Data!$B$5)="km"),MAX(100-((N75*1609.34)/$C75),0))))</f>
        <v>100</v>
      </c>
      <c r="H75" s="29">
        <f>IF(Data!$AF71=0,"",IF(AND(O75&lt;&gt;"",TRIM(Data!$B$5)="miles"),MAX(100-((O75*1000)/$C75),0),IF(AND(O75&lt;&gt;"",TRIM(Data!$B$5)="km"),MAX(100-((O75*1609.34)/$C75),0))))</f>
        <v>100</v>
      </c>
      <c r="I75" s="29">
        <f>IF(Data!$AF71=0,"",IF(P75="","",(0.7*U75+0.3*V75)))</f>
        <v>0</v>
      </c>
      <c r="J75" s="29">
        <f>IF(Data!$AF71=0,"",IF(Q74="","",IF(S75=0,100,IF(AND(S75&gt;0,S75&lt;0.3),100-(S75*6),IF(AND(S75&gt;=0.3,S75&lt;0.7),100-(S75*7),IF(AND(S75&gt;=0.7,S75&lt;1),100-(S75*8),IF(AND(S75&gt;=1,S75&lt;1.3),100-(S75*9),IF(AND(S75&gt;=1.3,S75&lt;1.7),100-(S75*10),IF(AND(S75&gt;=1.7,S75&lt;2),100-(S75*11),IF(AND(S75&gt;=2,S75&lt;2.3),100-(S75*12),IF(AND(S75&gt;=2.3,S75&lt;2.7),100-(S75*13),IF(AND(S75&gt;=2.7,S75&lt;3),100-(S75*14),IF(AND(S75&gt;=3,S75&lt;3.3),100-(S75*15),IF(AND(S75&gt;=3.3,S75&lt;3.7),100-(S75*16),IF(AND(S75&gt;=3.7,S75&lt;4),100-(S75*17),IF(AND(S75&gt;=4,S75&lt;4.3),100-(S75*18),IF(AND(S75&gt;=4.3,S75&lt;4.7),100-(S75*19),IF(AND(S75&gt;=4.7,S75&lt;=5),100-(S75*20),0))))))))))))))))))</f>
        <v>100</v>
      </c>
      <c r="K75" s="29">
        <f>IF(Data!$AF71=0,"",IF(AND(R75&lt;&gt;"",TRIM(Data!$B$5)="miles"),MAX(100-((R75*1000)/$C75),0),IF(AND(R75&lt;&gt;"",TRIM(Data!$B$5)="km"),MAX(100-((R75*1609.34)/$C75),0))))</f>
        <v>93.624439441270681</v>
      </c>
      <c r="L75" s="45">
        <f t="shared" si="1"/>
        <v>26</v>
      </c>
      <c r="M75" s="46">
        <f>Data!AK71</f>
        <v>0</v>
      </c>
      <c r="N75" s="47">
        <f>Data!AO71</f>
        <v>0</v>
      </c>
      <c r="O75" s="47">
        <f>Data!AS71</f>
        <v>0</v>
      </c>
      <c r="P75" s="47">
        <f>Data!AW71</f>
        <v>25</v>
      </c>
      <c r="Q75" s="47">
        <f>Data!BA71</f>
        <v>0</v>
      </c>
      <c r="R75" s="48">
        <f>Data!BE71</f>
        <v>1</v>
      </c>
      <c r="S75" s="49">
        <f>100*(Data!BB71/$C75)</f>
        <v>0</v>
      </c>
      <c r="T75" s="49">
        <f>100*(Data!$AX71/$C75)</f>
        <v>16.096506477659418</v>
      </c>
      <c r="U75" s="49">
        <f>IF(Data!$AF71=0,"",IF(Q74="","",IF(T75=0,100,IF(AND(T75&gt;0,T75&lt;0.3),100-(T75*6),IF(AND(T75&gt;=0.3,T75&lt;0.7),100-(T75*7),IF(AND(T75&gt;=0.7,T75&lt;1),100-(T75*8),IF(AND(T75&gt;=1,T75&lt;1.3),100-(T75*9),IF(AND(T75&gt;=1.3,T75&lt;1.7),100-(T75*10),IF(AND(T75&gt;=1.7,T75&lt;2),100-(T75*11),IF(AND(T75&gt;=2,T75&lt;2.3),100-(T75*12),IF(AND(T75&gt;=2.3,T75&lt;2.7),100-(T75*13),IF(AND(T75&gt;=2.7,T75&lt;3),100-(T75*14),IF(AND(T75&gt;=3,T75&lt;3.3),100-(T75*15),IF(AND(T75&gt;=3.3,T75&lt;3.7),100-(T75*16),IF(AND(T75&gt;=3.7,T75&lt;4),100-(T75*17),IF(AND(T75&gt;=4,T75&lt;4.3),100-(T75*18),IF(AND(T75&gt;=4.3,T75&lt;4.7),100-(T75*19),IF(AND(T75&gt;=4.7,T75&lt;=5),100-(T75*20),0))))))))))))))))))</f>
        <v>0</v>
      </c>
      <c r="V75" s="50">
        <f>IF(Data!$AF71=0,"",IF(AND(P75&lt;&gt;"",TRIM(Data!$B$5)="miles"),MAX(100-((P75*1000)/$C75),0),IF(AND(P75&lt;&gt;"",TRIM(Data!$B$5)="km"),MAX(100-((P75*1609.34)/$C75),0))))</f>
        <v>0</v>
      </c>
    </row>
    <row r="76" spans="1:22" x14ac:dyDescent="0.25">
      <c r="A76" s="27" t="str">
        <f>CONCATENATE(Data!F72," ",Data!G72)</f>
        <v xml:space="preserve"> </v>
      </c>
      <c r="B76" s="28" t="str">
        <f>CONCATENATE(Data!D72,Data!J72)</f>
        <v>AJ01, AJ02, AJ03</v>
      </c>
      <c r="C76" s="93">
        <f>Data!AF72</f>
        <v>9.1484756469726563</v>
      </c>
      <c r="D76" s="58">
        <f>IF(Data!AF72=0,"-",IF(AND(R76="",Q76&lt;&gt;""),F76*$G$4+G76*$G$5+H76*$G$6+I76*$G$7+J76*$G$8,IF(AND(Q76="",P76&lt;&gt;""),F76*$G$4+G76*$G$5+H76*$G$6+I76*$G$7,IF(AND(P76="",O76&lt;&gt;""),F76*$G$4+G76*$G$5+H76*$G$6,IF(AND(O76="",N76&lt;&gt;""),F76*$G$4+G76*$G$5,IF(AND(N76="",M76&lt;&gt;""),F76*$G$4,F76*$G$4+G76*$G$5+H76*$G$6+I76*$G$7+J76*$G$8+K76*$G$9))))))</f>
        <v>90</v>
      </c>
      <c r="E76" s="30" t="str">
        <f>IF(Data!AF72=0,"",IF(D76&lt;$K$7,$J$8,IF(AND(D76&gt;=$K$7,D76&lt;$K$6),$J$7,IF(AND(D76&gt;=$K$6,D76&lt;$K$5),$J$6,IF(D76&gt;=$K$5,$J$5)))))</f>
        <v>Mild Risk</v>
      </c>
      <c r="F76" s="29">
        <f>IF(Data!$AF72=0,"",IF(AND(M76&lt;&gt;"",TRIM(Data!$B$5)="miles"),MAX(100-((M76*1000)/$C76),0),IF(AND(M76&lt;&gt;"",TRIM(Data!$B$5)="km"),MAX(100-((M76*1609.34)/$C76),0))))</f>
        <v>100</v>
      </c>
      <c r="G76" s="29">
        <f>IF(Data!$AF72=0,"",IF(AND(N76&lt;&gt;"",TRIM(Data!$B$5)="miles"),MAX(100-((N76*1000)/$C76),0),IF(AND(N76&lt;&gt;"",TRIM(Data!$B$5)="km"),MAX(100-((N76*1609.34)/$C76),0))))</f>
        <v>100</v>
      </c>
      <c r="H76" s="29">
        <f>IF(Data!$AF72=0,"",IF(AND(O76&lt;&gt;"",TRIM(Data!$B$5)="miles"),MAX(100-((O76*1000)/$C76),0),IF(AND(O76&lt;&gt;"",TRIM(Data!$B$5)="km"),MAX(100-((O76*1609.34)/$C76),0))))</f>
        <v>100</v>
      </c>
      <c r="I76" s="29">
        <f>IF(Data!$AF72=0,"",IF(P76="","",(0.7*U76+0.3*V76)))</f>
        <v>100</v>
      </c>
      <c r="J76" s="29">
        <f>IF(Data!$AF72=0,"",IF(Q75="","",IF(S76=0,100,IF(AND(S76&gt;0,S76&lt;0.3),100-(S76*6),IF(AND(S76&gt;=0.3,S76&lt;0.7),100-(S76*7),IF(AND(S76&gt;=0.7,S76&lt;1),100-(S76*8),IF(AND(S76&gt;=1,S76&lt;1.3),100-(S76*9),IF(AND(S76&gt;=1.3,S76&lt;1.7),100-(S76*10),IF(AND(S76&gt;=1.7,S76&lt;2),100-(S76*11),IF(AND(S76&gt;=2,S76&lt;2.3),100-(S76*12),IF(AND(S76&gt;=2.3,S76&lt;2.7),100-(S76*13),IF(AND(S76&gt;=2.7,S76&lt;3),100-(S76*14),IF(AND(S76&gt;=3,S76&lt;3.3),100-(S76*15),IF(AND(S76&gt;=3.3,S76&lt;3.7),100-(S76*16),IF(AND(S76&gt;=3.7,S76&lt;4),100-(S76*17),IF(AND(S76&gt;=4,S76&lt;4.3),100-(S76*18),IF(AND(S76&gt;=4.3,S76&lt;4.7),100-(S76*19),IF(AND(S76&gt;=4.7,S76&lt;=5),100-(S76*20),0))))))))))))))))))</f>
        <v>100</v>
      </c>
      <c r="K76" s="29">
        <f>IF(Data!$AF72=0,"",IF(AND(R76&lt;&gt;"",TRIM(Data!$B$5)="miles"),MAX(100-((R76*1000)/$C76),0),IF(AND(R76&lt;&gt;"",TRIM(Data!$B$5)="km"),MAX(100-((R76*1609.34)/$C76),0))))</f>
        <v>0</v>
      </c>
      <c r="L76" s="45">
        <f t="shared" si="1"/>
        <v>4</v>
      </c>
      <c r="M76" s="46">
        <f>Data!AK72</f>
        <v>0</v>
      </c>
      <c r="N76" s="47">
        <f>Data!AO72</f>
        <v>0</v>
      </c>
      <c r="O76" s="47">
        <f>Data!AS72</f>
        <v>0</v>
      </c>
      <c r="P76" s="47">
        <f>Data!AW72</f>
        <v>0</v>
      </c>
      <c r="Q76" s="47">
        <f>Data!BA72</f>
        <v>0</v>
      </c>
      <c r="R76" s="48">
        <f>Data!BE72</f>
        <v>4</v>
      </c>
      <c r="S76" s="49">
        <f>100*(Data!BB72/$C76)</f>
        <v>0</v>
      </c>
      <c r="T76" s="49">
        <f>100*(Data!$AX72/$C76)</f>
        <v>0</v>
      </c>
      <c r="U76" s="49">
        <f>IF(Data!$AF72=0,"",IF(Q75="","",IF(T76=0,100,IF(AND(T76&gt;0,T76&lt;0.3),100-(T76*6),IF(AND(T76&gt;=0.3,T76&lt;0.7),100-(T76*7),IF(AND(T76&gt;=0.7,T76&lt;1),100-(T76*8),IF(AND(T76&gt;=1,T76&lt;1.3),100-(T76*9),IF(AND(T76&gt;=1.3,T76&lt;1.7),100-(T76*10),IF(AND(T76&gt;=1.7,T76&lt;2),100-(T76*11),IF(AND(T76&gt;=2,T76&lt;2.3),100-(T76*12),IF(AND(T76&gt;=2.3,T76&lt;2.7),100-(T76*13),IF(AND(T76&gt;=2.7,T76&lt;3),100-(T76*14),IF(AND(T76&gt;=3,T76&lt;3.3),100-(T76*15),IF(AND(T76&gt;=3.3,T76&lt;3.7),100-(T76*16),IF(AND(T76&gt;=3.7,T76&lt;4),100-(T76*17),IF(AND(T76&gt;=4,T76&lt;4.3),100-(T76*18),IF(AND(T76&gt;=4.3,T76&lt;4.7),100-(T76*19),IF(AND(T76&gt;=4.7,T76&lt;=5),100-(T76*20),0))))))))))))))))))</f>
        <v>100</v>
      </c>
      <c r="V76" s="50">
        <f>IF(Data!$AF72=0,"",IF(AND(P76&lt;&gt;"",TRIM(Data!$B$5)="miles"),MAX(100-((P76*1000)/$C76),0),IF(AND(P76&lt;&gt;"",TRIM(Data!$B$5)="km"),MAX(100-((P76*1609.34)/$C76),0))))</f>
        <v>100</v>
      </c>
    </row>
    <row r="77" spans="1:22" x14ac:dyDescent="0.25">
      <c r="A77" s="27" t="str">
        <f>CONCATENATE(Data!F73," ",Data!G73)</f>
        <v xml:space="preserve"> </v>
      </c>
      <c r="B77" s="28" t="str">
        <f>CONCATENATE(Data!D73,Data!J73)</f>
        <v>AJ01, AJ02, AJ03</v>
      </c>
      <c r="C77" s="93">
        <f>Data!AF73</f>
        <v>10.16627025604248</v>
      </c>
      <c r="D77" s="58">
        <f>IF(Data!AF73=0,"-",IF(AND(R77="",Q77&lt;&gt;""),F77*$G$4+G77*$G$5+H77*$G$6+I77*$G$7+J77*$G$8,IF(AND(Q77="",P77&lt;&gt;""),F77*$G$4+G77*$G$5+H77*$G$6+I77*$G$7,IF(AND(P77="",O77&lt;&gt;""),F77*$G$4+G77*$G$5+H77*$G$6,IF(AND(O77="",N77&lt;&gt;""),F77*$G$4+G77*$G$5,IF(AND(N77="",M77&lt;&gt;""),F77*$G$4,F77*$G$4+G77*$G$5+H77*$G$6+I77*$G$7+J77*$G$8+K77*$G$9))))))</f>
        <v>80</v>
      </c>
      <c r="E77" s="30" t="str">
        <f>IF(Data!AF73=0,"",IF(D77&lt;$K$7,$J$8,IF(AND(D77&gt;=$K$7,D77&lt;$K$6),$J$7,IF(AND(D77&gt;=$K$6,D77&lt;$K$5),$J$6,IF(D77&gt;=$K$5,$J$5)))))</f>
        <v>Mild Risk</v>
      </c>
      <c r="F77" s="29">
        <f>IF(Data!$AF73=0,"",IF(AND(M77&lt;&gt;"",TRIM(Data!$B$5)="miles"),MAX(100-((M77*1000)/$C77),0),IF(AND(M77&lt;&gt;"",TRIM(Data!$B$5)="km"),MAX(100-((M77*1609.34)/$C77),0))))</f>
        <v>100</v>
      </c>
      <c r="G77" s="29">
        <f>IF(Data!$AF73=0,"",IF(AND(N77&lt;&gt;"",TRIM(Data!$B$5)="miles"),MAX(100-((N77*1000)/$C77),0),IF(AND(N77&lt;&gt;"",TRIM(Data!$B$5)="km"),MAX(100-((N77*1609.34)/$C77),0))))</f>
        <v>100</v>
      </c>
      <c r="H77" s="29">
        <f>IF(Data!$AF73=0,"",IF(AND(O77&lt;&gt;"",TRIM(Data!$B$5)="miles"),MAX(100-((O77*1000)/$C77),0),IF(AND(O77&lt;&gt;"",TRIM(Data!$B$5)="km"),MAX(100-((O77*1609.34)/$C77),0))))</f>
        <v>100</v>
      </c>
      <c r="I77" s="29">
        <f>IF(Data!$AF73=0,"",IF(P77="","",(0.7*U77+0.3*V77)))</f>
        <v>100</v>
      </c>
      <c r="J77" s="29">
        <f>IF(Data!$AF73=0,"",IF(Q76="","",IF(S77=0,100,IF(AND(S77&gt;0,S77&lt;0.3),100-(S77*6),IF(AND(S77&gt;=0.3,S77&lt;0.7),100-(S77*7),IF(AND(S77&gt;=0.7,S77&lt;1),100-(S77*8),IF(AND(S77&gt;=1,S77&lt;1.3),100-(S77*9),IF(AND(S77&gt;=1.3,S77&lt;1.7),100-(S77*10),IF(AND(S77&gt;=1.7,S77&lt;2),100-(S77*11),IF(AND(S77&gt;=2,S77&lt;2.3),100-(S77*12),IF(AND(S77&gt;=2.3,S77&lt;2.7),100-(S77*13),IF(AND(S77&gt;=2.7,S77&lt;3),100-(S77*14),IF(AND(S77&gt;=3,S77&lt;3.3),100-(S77*15),IF(AND(S77&gt;=3.3,S77&lt;3.7),100-(S77*16),IF(AND(S77&gt;=3.7,S77&lt;4),100-(S77*17),IF(AND(S77&gt;=4,S77&lt;4.3),100-(S77*18),IF(AND(S77&gt;=4.3,S77&lt;4.7),100-(S77*19),IF(AND(S77&gt;=4.7,S77&lt;=5),100-(S77*20),0))))))))))))))))))</f>
        <v>0</v>
      </c>
      <c r="K77" s="29">
        <f>IF(Data!$AF73=0,"",IF(AND(R77&lt;&gt;"",TRIM(Data!$B$5)="miles"),MAX(100-((R77*1000)/$C77),0),IF(AND(R77&lt;&gt;"",TRIM(Data!$B$5)="km"),MAX(100-((R77*1609.34)/$C77),0))))</f>
        <v>100</v>
      </c>
      <c r="L77" s="45">
        <f t="shared" si="1"/>
        <v>3</v>
      </c>
      <c r="M77" s="46">
        <f>Data!AK73</f>
        <v>0</v>
      </c>
      <c r="N77" s="47">
        <f>Data!AO73</f>
        <v>0</v>
      </c>
      <c r="O77" s="47">
        <f>Data!AS73</f>
        <v>0</v>
      </c>
      <c r="P77" s="47">
        <f>Data!AW73</f>
        <v>0</v>
      </c>
      <c r="Q77" s="47">
        <f>Data!BA73</f>
        <v>3</v>
      </c>
      <c r="R77" s="48">
        <f>Data!BE73</f>
        <v>0</v>
      </c>
      <c r="S77" s="49">
        <f>100*(Data!BB73/$C77)</f>
        <v>10.221451107385695</v>
      </c>
      <c r="T77" s="49">
        <f>100*(Data!$AX73/$C77)</f>
        <v>0</v>
      </c>
      <c r="U77" s="49">
        <f>IF(Data!$AF73=0,"",IF(Q76="","",IF(T77=0,100,IF(AND(T77&gt;0,T77&lt;0.3),100-(T77*6),IF(AND(T77&gt;=0.3,T77&lt;0.7),100-(T77*7),IF(AND(T77&gt;=0.7,T77&lt;1),100-(T77*8),IF(AND(T77&gt;=1,T77&lt;1.3),100-(T77*9),IF(AND(T77&gt;=1.3,T77&lt;1.7),100-(T77*10),IF(AND(T77&gt;=1.7,T77&lt;2),100-(T77*11),IF(AND(T77&gt;=2,T77&lt;2.3),100-(T77*12),IF(AND(T77&gt;=2.3,T77&lt;2.7),100-(T77*13),IF(AND(T77&gt;=2.7,T77&lt;3),100-(T77*14),IF(AND(T77&gt;=3,T77&lt;3.3),100-(T77*15),IF(AND(T77&gt;=3.3,T77&lt;3.7),100-(T77*16),IF(AND(T77&gt;=3.7,T77&lt;4),100-(T77*17),IF(AND(T77&gt;=4,T77&lt;4.3),100-(T77*18),IF(AND(T77&gt;=4.3,T77&lt;4.7),100-(T77*19),IF(AND(T77&gt;=4.7,T77&lt;=5),100-(T77*20),0))))))))))))))))))</f>
        <v>100</v>
      </c>
      <c r="V77" s="50">
        <f>IF(Data!$AF73=0,"",IF(AND(P77&lt;&gt;"",TRIM(Data!$B$5)="miles"),MAX(100-((P77*1000)/$C77),0),IF(AND(P77&lt;&gt;"",TRIM(Data!$B$5)="km"),MAX(100-((P77*1609.34)/$C77),0))))</f>
        <v>100</v>
      </c>
    </row>
    <row r="78" spans="1:22" x14ac:dyDescent="0.25">
      <c r="A78" s="27" t="str">
        <f>CONCATENATE(Data!F74," ",Data!G74)</f>
        <v xml:space="preserve"> </v>
      </c>
      <c r="B78" s="28" t="str">
        <f>CONCATENATE(Data!D74,Data!J74)</f>
        <v>AJ01, AJ02, AJ03</v>
      </c>
      <c r="C78" s="93">
        <f>Data!AF74</f>
        <v>133.44194030761719</v>
      </c>
      <c r="D78" s="58">
        <f>IF(Data!AF74=0,"-",IF(AND(R78="",Q78&lt;&gt;""),F78*$G$4+G78*$G$5+H78*$G$6+I78*$G$7+J78*$G$8,IF(AND(Q78="",P78&lt;&gt;""),F78*$G$4+G78*$G$5+H78*$G$6+I78*$G$7,IF(AND(P78="",O78&lt;&gt;""),F78*$G$4+G78*$G$5+H78*$G$6,IF(AND(O78="",N78&lt;&gt;""),F78*$G$4+G78*$G$5,IF(AND(N78="",M78&lt;&gt;""),F78*$G$4,F78*$G$4+G78*$G$5+H78*$G$6+I78*$G$7+J78*$G$8+K78*$G$9))))))</f>
        <v>57.751831251041281</v>
      </c>
      <c r="E78" s="30" t="str">
        <f>IF(Data!AF74=0,"",IF(D78&lt;$K$7,$J$8,IF(AND(D78&gt;=$K$7,D78&lt;$K$6),$J$7,IF(AND(D78&gt;=$K$6,D78&lt;$K$5),$J$6,IF(D78&gt;=$K$5,$J$5)))))</f>
        <v>High Risk</v>
      </c>
      <c r="F78" s="29">
        <f>IF(Data!$AF74=0,"",IF(AND(M78&lt;&gt;"",TRIM(Data!$B$5)="miles"),MAX(100-((M78*1000)/$C78),0),IF(AND(M78&lt;&gt;"",TRIM(Data!$B$5)="km"),MAX(100-((M78*1609.34)/$C78),0))))</f>
        <v>100</v>
      </c>
      <c r="G78" s="29">
        <f>IF(Data!$AF74=0,"",IF(AND(N78&lt;&gt;"",TRIM(Data!$B$5)="miles"),MAX(100-((N78*1000)/$C78),0),IF(AND(N78&lt;&gt;"",TRIM(Data!$B$5)="km"),MAX(100-((N78*1609.34)/$C78),0))))</f>
        <v>100</v>
      </c>
      <c r="H78" s="29">
        <f>IF(Data!$AF74=0,"",IF(AND(O78&lt;&gt;"",TRIM(Data!$B$5)="miles"),MAX(100-((O78*1000)/$C78),0),IF(AND(O78&lt;&gt;"",TRIM(Data!$B$5)="km"),MAX(100-((O78*1609.34)/$C78),0))))</f>
        <v>100</v>
      </c>
      <c r="I78" s="29">
        <f>IF(Data!$AF74=0,"",IF(P78="","",(0.7*U78+0.3*V78)))</f>
        <v>0</v>
      </c>
      <c r="J78" s="29">
        <f>IF(Data!$AF74=0,"",IF(Q77="","",IF(S78=0,100,IF(AND(S78&gt;0,S78&lt;0.3),100-(S78*6),IF(AND(S78&gt;=0.3,S78&lt;0.7),100-(S78*7),IF(AND(S78&gt;=0.7,S78&lt;1),100-(S78*8),IF(AND(S78&gt;=1,S78&lt;1.3),100-(S78*9),IF(AND(S78&gt;=1.3,S78&lt;1.7),100-(S78*10),IF(AND(S78&gt;=1.7,S78&lt;2),100-(S78*11),IF(AND(S78&gt;=2,S78&lt;2.3),100-(S78*12),IF(AND(S78&gt;=2.3,S78&lt;2.7),100-(S78*13),IF(AND(S78&gt;=2.7,S78&lt;3),100-(S78*14),IF(AND(S78&gt;=3,S78&lt;3.3),100-(S78*15),IF(AND(S78&gt;=3.3,S78&lt;3.7),100-(S78*16),IF(AND(S78&gt;=3.7,S78&lt;4),100-(S78*17),IF(AND(S78&gt;=4,S78&lt;4.3),100-(S78*18),IF(AND(S78&gt;=4.3,S78&lt;4.7),100-(S78*19),IF(AND(S78&gt;=4.7,S78&lt;=5),100-(S78*20),0))))))))))))))))))</f>
        <v>100</v>
      </c>
      <c r="K78" s="29">
        <f>IF(Data!$AF74=0,"",IF(AND(R78&lt;&gt;"",TRIM(Data!$B$5)="miles"),MAX(100-((R78*1000)/$C78),0),IF(AND(R78&lt;&gt;"",TRIM(Data!$B$5)="km"),MAX(100-((R78*1609.34)/$C78),0))))</f>
        <v>77.518312510412798</v>
      </c>
      <c r="L78" s="45">
        <f t="shared" ref="L78:L109" si="2">SUM(M78:R78)</f>
        <v>17</v>
      </c>
      <c r="M78" s="46">
        <f>Data!AK74</f>
        <v>0</v>
      </c>
      <c r="N78" s="47">
        <f>Data!AO74</f>
        <v>0</v>
      </c>
      <c r="O78" s="47">
        <f>Data!AS74</f>
        <v>0</v>
      </c>
      <c r="P78" s="47">
        <f>Data!AW74</f>
        <v>14</v>
      </c>
      <c r="Q78" s="47">
        <f>Data!BA74</f>
        <v>0</v>
      </c>
      <c r="R78" s="48">
        <f>Data!BE74</f>
        <v>3</v>
      </c>
      <c r="S78" s="49">
        <f>100*(Data!BB74/$C78)</f>
        <v>0</v>
      </c>
      <c r="T78" s="49">
        <f>100*(Data!$AX74/$C78)</f>
        <v>6.6280444666482419</v>
      </c>
      <c r="U78" s="49">
        <f>IF(Data!$AF74=0,"",IF(Q77="","",IF(T78=0,100,IF(AND(T78&gt;0,T78&lt;0.3),100-(T78*6),IF(AND(T78&gt;=0.3,T78&lt;0.7),100-(T78*7),IF(AND(T78&gt;=0.7,T78&lt;1),100-(T78*8),IF(AND(T78&gt;=1,T78&lt;1.3),100-(T78*9),IF(AND(T78&gt;=1.3,T78&lt;1.7),100-(T78*10),IF(AND(T78&gt;=1.7,T78&lt;2),100-(T78*11),IF(AND(T78&gt;=2,T78&lt;2.3),100-(T78*12),IF(AND(T78&gt;=2.3,T78&lt;2.7),100-(T78*13),IF(AND(T78&gt;=2.7,T78&lt;3),100-(T78*14),IF(AND(T78&gt;=3,T78&lt;3.3),100-(T78*15),IF(AND(T78&gt;=3.3,T78&lt;3.7),100-(T78*16),IF(AND(T78&gt;=3.7,T78&lt;4),100-(T78*17),IF(AND(T78&gt;=4,T78&lt;4.3),100-(T78*18),IF(AND(T78&gt;=4.3,T78&lt;4.7),100-(T78*19),IF(AND(T78&gt;=4.7,T78&lt;=5),100-(T78*20),0))))))))))))))))))</f>
        <v>0</v>
      </c>
      <c r="V78" s="50">
        <f>IF(Data!$AF74=0,"",IF(AND(P78&lt;&gt;"",TRIM(Data!$B$5)="miles"),MAX(100-((P78*1000)/$C78),0),IF(AND(P78&lt;&gt;"",TRIM(Data!$B$5)="km"),MAX(100-((P78*1609.34)/$C78),0))))</f>
        <v>0</v>
      </c>
    </row>
    <row r="79" spans="1:22" x14ac:dyDescent="0.25">
      <c r="A79" s="27" t="str">
        <f>CONCATENATE(Data!F75," ",Data!G75)</f>
        <v xml:space="preserve"> </v>
      </c>
      <c r="B79" s="28" t="str">
        <f>CONCATENATE(Data!D75,Data!J75)</f>
        <v>AJ01, AJ02, AJ03</v>
      </c>
      <c r="C79" s="93">
        <f>Data!AF75</f>
        <v>276.38693237304688</v>
      </c>
      <c r="D79" s="58">
        <f>IF(Data!AF75=0,"-",IF(AND(R79="",Q79&lt;&gt;""),F79*$G$4+G79*$G$5+H79*$G$6+I79*$G$7+J79*$G$8,IF(AND(Q79="",P79&lt;&gt;""),F79*$G$4+G79*$G$5+H79*$G$6+I79*$G$7,IF(AND(P79="",O79&lt;&gt;""),F79*$G$4+G79*$G$5+H79*$G$6,IF(AND(O79="",N79&lt;&gt;""),F79*$G$4+G79*$G$5,IF(AND(N79="",M79&lt;&gt;""),F79*$G$4,F79*$G$4+G79*$G$5+H79*$G$6+I79*$G$7+J79*$G$8+K79*$G$9))))))</f>
        <v>59.638188393563311</v>
      </c>
      <c r="E79" s="30" t="str">
        <f>IF(Data!AF75=0,"",IF(D79&lt;$K$7,$J$8,IF(AND(D79&gt;=$K$7,D79&lt;$K$6),$J$7,IF(AND(D79&gt;=$K$6,D79&lt;$K$5),$J$6,IF(D79&gt;=$K$5,$J$5)))))</f>
        <v>High Risk</v>
      </c>
      <c r="F79" s="29">
        <f>IF(Data!$AF75=0,"",IF(AND(M79&lt;&gt;"",TRIM(Data!$B$5)="miles"),MAX(100-((M79*1000)/$C79),0),IF(AND(M79&lt;&gt;"",TRIM(Data!$B$5)="km"),MAX(100-((M79*1609.34)/$C79),0))))</f>
        <v>100</v>
      </c>
      <c r="G79" s="29">
        <f>IF(Data!$AF75=0,"",IF(AND(N79&lt;&gt;"",TRIM(Data!$B$5)="miles"),MAX(100-((N79*1000)/$C79),0),IF(AND(N79&lt;&gt;"",TRIM(Data!$B$5)="km"),MAX(100-((N79*1609.34)/$C79),0))))</f>
        <v>100</v>
      </c>
      <c r="H79" s="29">
        <f>IF(Data!$AF75=0,"",IF(AND(O79&lt;&gt;"",TRIM(Data!$B$5)="miles"),MAX(100-((O79*1000)/$C79),0),IF(AND(O79&lt;&gt;"",TRIM(Data!$B$5)="km"),MAX(100-((O79*1609.34)/$C79),0))))</f>
        <v>96.381883935633127</v>
      </c>
      <c r="I79" s="29">
        <f>IF(Data!$AF75=0,"",IF(P79="","",(0.7*U79+0.3*V79)))</f>
        <v>0</v>
      </c>
      <c r="J79" s="29">
        <f>IF(Data!$AF75=0,"",IF(Q78="","",IF(S79=0,100,IF(AND(S79&gt;0,S79&lt;0.3),100-(S79*6),IF(AND(S79&gt;=0.3,S79&lt;0.7),100-(S79*7),IF(AND(S79&gt;=0.7,S79&lt;1),100-(S79*8),IF(AND(S79&gt;=1,S79&lt;1.3),100-(S79*9),IF(AND(S79&gt;=1.3,S79&lt;1.7),100-(S79*10),IF(AND(S79&gt;=1.7,S79&lt;2),100-(S79*11),IF(AND(S79&gt;=2,S79&lt;2.3),100-(S79*12),IF(AND(S79&gt;=2.3,S79&lt;2.7),100-(S79*13),IF(AND(S79&gt;=2.7,S79&lt;3),100-(S79*14),IF(AND(S79&gt;=3,S79&lt;3.3),100-(S79*15),IF(AND(S79&gt;=3.3,S79&lt;3.7),100-(S79*16),IF(AND(S79&gt;=3.7,S79&lt;4),100-(S79*17),IF(AND(S79&gt;=4,S79&lt;4.3),100-(S79*18),IF(AND(S79&gt;=4.3,S79&lt;4.7),100-(S79*19),IF(AND(S79&gt;=4.7,S79&lt;=5),100-(S79*20),0))))))))))))))))))</f>
        <v>100</v>
      </c>
      <c r="K79" s="29">
        <f>IF(Data!$AF75=0,"",IF(AND(R79&lt;&gt;"",TRIM(Data!$B$5)="miles"),MAX(100-((R79*1000)/$C79),0),IF(AND(R79&lt;&gt;"",TRIM(Data!$B$5)="km"),MAX(100-((R79*1609.34)/$C79),0))))</f>
        <v>100</v>
      </c>
      <c r="L79" s="45">
        <f t="shared" si="2"/>
        <v>40</v>
      </c>
      <c r="M79" s="46">
        <f>Data!AK75</f>
        <v>0</v>
      </c>
      <c r="N79" s="47">
        <f>Data!AO75</f>
        <v>0</v>
      </c>
      <c r="O79" s="47">
        <f>Data!AS75</f>
        <v>1</v>
      </c>
      <c r="P79" s="47">
        <f>Data!AW75</f>
        <v>39</v>
      </c>
      <c r="Q79" s="47">
        <f>Data!BA75</f>
        <v>0</v>
      </c>
      <c r="R79" s="48">
        <f>Data!BE75</f>
        <v>0</v>
      </c>
      <c r="S79" s="49">
        <f>100*(Data!BB75/$C79)</f>
        <v>0</v>
      </c>
      <c r="T79" s="49">
        <f>100*(Data!$AX75/$C79)</f>
        <v>34.152799595700259</v>
      </c>
      <c r="U79" s="49">
        <f>IF(Data!$AF75=0,"",IF(Q78="","",IF(T79=0,100,IF(AND(T79&gt;0,T79&lt;0.3),100-(T79*6),IF(AND(T79&gt;=0.3,T79&lt;0.7),100-(T79*7),IF(AND(T79&gt;=0.7,T79&lt;1),100-(T79*8),IF(AND(T79&gt;=1,T79&lt;1.3),100-(T79*9),IF(AND(T79&gt;=1.3,T79&lt;1.7),100-(T79*10),IF(AND(T79&gt;=1.7,T79&lt;2),100-(T79*11),IF(AND(T79&gt;=2,T79&lt;2.3),100-(T79*12),IF(AND(T79&gt;=2.3,T79&lt;2.7),100-(T79*13),IF(AND(T79&gt;=2.7,T79&lt;3),100-(T79*14),IF(AND(T79&gt;=3,T79&lt;3.3),100-(T79*15),IF(AND(T79&gt;=3.3,T79&lt;3.7),100-(T79*16),IF(AND(T79&gt;=3.7,T79&lt;4),100-(T79*17),IF(AND(T79&gt;=4,T79&lt;4.3),100-(T79*18),IF(AND(T79&gt;=4.3,T79&lt;4.7),100-(T79*19),IF(AND(T79&gt;=4.7,T79&lt;=5),100-(T79*20),0))))))))))))))))))</f>
        <v>0</v>
      </c>
      <c r="V79" s="50">
        <f>IF(Data!$AF75=0,"",IF(AND(P79&lt;&gt;"",TRIM(Data!$B$5)="miles"),MAX(100-((P79*1000)/$C79),0),IF(AND(P79&lt;&gt;"",TRIM(Data!$B$5)="km"),MAX(100-((P79*1609.34)/$C79),0))))</f>
        <v>0</v>
      </c>
    </row>
    <row r="80" spans="1:22" x14ac:dyDescent="0.25">
      <c r="A80" s="27" t="str">
        <f>CONCATENATE(Data!F76," ",Data!G76)</f>
        <v xml:space="preserve"> </v>
      </c>
      <c r="B80" s="28" t="str">
        <f>CONCATENATE(Data!D76,Data!J76)</f>
        <v>AJ01, AJ02, AJ03</v>
      </c>
      <c r="C80" s="93">
        <f>Data!AF76</f>
        <v>64.537521362304688</v>
      </c>
      <c r="D80" s="58">
        <f>IF(Data!AF76=0,"-",IF(AND(R80="",Q80&lt;&gt;""),F80*$G$4+G80*$G$5+H80*$G$6+I80*$G$7+J80*$G$8,IF(AND(Q80="",P80&lt;&gt;""),F80*$G$4+G80*$G$5+H80*$G$6+I80*$G$7,IF(AND(P80="",O80&lt;&gt;""),F80*$G$4+G80*$G$5+H80*$G$6,IF(AND(O80="",N80&lt;&gt;""),F80*$G$4+G80*$G$5,IF(AND(N80="",M80&lt;&gt;""),F80*$G$4,F80*$G$4+G80*$G$5+H80*$G$6+I80*$G$7+J80*$G$8+K80*$G$9))))))</f>
        <v>83.480886385511781</v>
      </c>
      <c r="E80" s="30" t="str">
        <f>IF(Data!AF76=0,"",IF(D80&lt;$K$7,$J$8,IF(AND(D80&gt;=$K$7,D80&lt;$K$6),$J$7,IF(AND(D80&gt;=$K$6,D80&lt;$K$5),$J$6,IF(D80&gt;=$K$5,$J$5)))))</f>
        <v>Mild Risk</v>
      </c>
      <c r="F80" s="29">
        <f>IF(Data!$AF76=0,"",IF(AND(M80&lt;&gt;"",TRIM(Data!$B$5)="miles"),MAX(100-((M80*1000)/$C80),0),IF(AND(M80&lt;&gt;"",TRIM(Data!$B$5)="km"),MAX(100-((M80*1609.34)/$C80),0))))</f>
        <v>100</v>
      </c>
      <c r="G80" s="29">
        <f>IF(Data!$AF76=0,"",IF(AND(N80&lt;&gt;"",TRIM(Data!$B$5)="miles"),MAX(100-((N80*1000)/$C80),0),IF(AND(N80&lt;&gt;"",TRIM(Data!$B$5)="km"),MAX(100-((N80*1609.34)/$C80),0))))</f>
        <v>100</v>
      </c>
      <c r="H80" s="29">
        <f>IF(Data!$AF76=0,"",IF(AND(O80&lt;&gt;"",TRIM(Data!$B$5)="miles"),MAX(100-((O80*1000)/$C80),0),IF(AND(O80&lt;&gt;"",TRIM(Data!$B$5)="km"),MAX(100-((O80*1609.34)/$C80),0))))</f>
        <v>100</v>
      </c>
      <c r="I80" s="29">
        <f>IF(Data!$AF76=0,"",IF(P80="","",(0.7*U80+0.3*V80)))</f>
        <v>62.575931512855675</v>
      </c>
      <c r="J80" s="29">
        <f>IF(Data!$AF76=0,"",IF(Q79="","",IF(S80=0,100,IF(AND(S80&gt;0,S80&lt;0.3),100-(S80*6),IF(AND(S80&gt;=0.3,S80&lt;0.7),100-(S80*7),IF(AND(S80&gt;=0.7,S80&lt;1),100-(S80*8),IF(AND(S80&gt;=1,S80&lt;1.3),100-(S80*9),IF(AND(S80&gt;=1.3,S80&lt;1.7),100-(S80*10),IF(AND(S80&gt;=1.7,S80&lt;2),100-(S80*11),IF(AND(S80&gt;=2,S80&lt;2.3),100-(S80*12),IF(AND(S80&gt;=2.3,S80&lt;2.7),100-(S80*13),IF(AND(S80&gt;=2.7,S80&lt;3),100-(S80*14),IF(AND(S80&gt;=3,S80&lt;3.3),100-(S80*15),IF(AND(S80&gt;=3.3,S80&lt;3.7),100-(S80*16),IF(AND(S80&gt;=3.7,S80&lt;4),100-(S80*17),IF(AND(S80&gt;=4,S80&lt;4.3),100-(S80*18),IF(AND(S80&gt;=4.3,S80&lt;4.7),100-(S80*19),IF(AND(S80&gt;=4.7,S80&lt;=5),100-(S80*20),0))))))))))))))))))</f>
        <v>100</v>
      </c>
      <c r="K80" s="29">
        <f>IF(Data!$AF76=0,"",IF(AND(R80&lt;&gt;"",TRIM(Data!$B$5)="miles"),MAX(100-((R80*1000)/$C80),0),IF(AND(R80&lt;&gt;"",TRIM(Data!$B$5)="km"),MAX(100-((R80*1609.34)/$C80),0))))</f>
        <v>84.505137803695021</v>
      </c>
      <c r="L80" s="45">
        <f t="shared" si="2"/>
        <v>5</v>
      </c>
      <c r="M80" s="46">
        <f>Data!AK76</f>
        <v>0</v>
      </c>
      <c r="N80" s="47">
        <f>Data!AO76</f>
        <v>0</v>
      </c>
      <c r="O80" s="47">
        <f>Data!AS76</f>
        <v>0</v>
      </c>
      <c r="P80" s="47">
        <f>Data!AW76</f>
        <v>4</v>
      </c>
      <c r="Q80" s="47">
        <f>Data!BA76</f>
        <v>0</v>
      </c>
      <c r="R80" s="48">
        <f>Data!BE76</f>
        <v>1</v>
      </c>
      <c r="S80" s="49">
        <f>100*(Data!BB76/$C80)</f>
        <v>0</v>
      </c>
      <c r="T80" s="49">
        <f>100*(Data!$AX76/$C80)</f>
        <v>2.2416945061402789</v>
      </c>
      <c r="U80" s="49">
        <f>IF(Data!$AF76=0,"",IF(Q79="","",IF(T80=0,100,IF(AND(T80&gt;0,T80&lt;0.3),100-(T80*6),IF(AND(T80&gt;=0.3,T80&lt;0.7),100-(T80*7),IF(AND(T80&gt;=0.7,T80&lt;1),100-(T80*8),IF(AND(T80&gt;=1,T80&lt;1.3),100-(T80*9),IF(AND(T80&gt;=1.3,T80&lt;1.7),100-(T80*10),IF(AND(T80&gt;=1.7,T80&lt;2),100-(T80*11),IF(AND(T80&gt;=2,T80&lt;2.3),100-(T80*12),IF(AND(T80&gt;=2.3,T80&lt;2.7),100-(T80*13),IF(AND(T80&gt;=2.7,T80&lt;3),100-(T80*14),IF(AND(T80&gt;=3,T80&lt;3.3),100-(T80*15),IF(AND(T80&gt;=3.3,T80&lt;3.7),100-(T80*16),IF(AND(T80&gt;=3.7,T80&lt;4),100-(T80*17),IF(AND(T80&gt;=4,T80&lt;4.3),100-(T80*18),IF(AND(T80&gt;=4.3,T80&lt;4.7),100-(T80*19),IF(AND(T80&gt;=4.7,T80&lt;=5),100-(T80*20),0))))))))))))))))))</f>
        <v>73.099665926316646</v>
      </c>
      <c r="V80" s="50">
        <f>IF(Data!$AF76=0,"",IF(AND(P80&lt;&gt;"",TRIM(Data!$B$5)="miles"),MAX(100-((P80*1000)/$C80),0),IF(AND(P80&lt;&gt;"",TRIM(Data!$B$5)="km"),MAX(100-((P80*1609.34)/$C80),0))))</f>
        <v>38.020551214780077</v>
      </c>
    </row>
    <row r="81" spans="1:22" x14ac:dyDescent="0.25">
      <c r="A81" s="27" t="str">
        <f>CONCATENATE(Data!F77," ",Data!G77)</f>
        <v xml:space="preserve"> </v>
      </c>
      <c r="B81" s="28" t="str">
        <f>CONCATENATE(Data!D77,Data!J77)</f>
        <v>AJ01, AJ02, AJ03</v>
      </c>
      <c r="C81" s="93">
        <f>Data!AF77</f>
        <v>64.321762084960938</v>
      </c>
      <c r="D81" s="58">
        <f>IF(Data!AF77=0,"-",IF(AND(R81="",Q81&lt;&gt;""),F81*$G$4+G81*$G$5+H81*$G$6+I81*$G$7+J81*$G$8,IF(AND(Q81="",P81&lt;&gt;""),F81*$G$4+G81*$G$5+H81*$G$6+I81*$G$7,IF(AND(P81="",O81&lt;&gt;""),F81*$G$4+G81*$G$5+H81*$G$6,IF(AND(O81="",N81&lt;&gt;""),F81*$G$4+G81*$G$5,IF(AND(N81="",M81&lt;&gt;""),F81*$G$4,F81*$G$4+G81*$G$5+H81*$G$6+I81*$G$7+J81*$G$8+K81*$G$9))))))</f>
        <v>97.544636046031968</v>
      </c>
      <c r="E81" s="30" t="str">
        <f>IF(Data!AF77=0,"",IF(D81&lt;$K$7,$J$8,IF(AND(D81&gt;=$K$7,D81&lt;$K$6),$J$7,IF(AND(D81&gt;=$K$6,D81&lt;$K$5),$J$6,IF(D81&gt;=$K$5,$J$5)))))</f>
        <v>Low Risk</v>
      </c>
      <c r="F81" s="29">
        <f>IF(Data!$AF77=0,"",IF(AND(M81&lt;&gt;"",TRIM(Data!$B$5)="miles"),MAX(100-((M81*1000)/$C81),0),IF(AND(M81&lt;&gt;"",TRIM(Data!$B$5)="km"),MAX(100-((M81*1609.34)/$C81),0))))</f>
        <v>100</v>
      </c>
      <c r="G81" s="29">
        <f>IF(Data!$AF77=0,"",IF(AND(N81&lt;&gt;"",TRIM(Data!$B$5)="miles"),MAX(100-((N81*1000)/$C81),0),IF(AND(N81&lt;&gt;"",TRIM(Data!$B$5)="km"),MAX(100-((N81*1609.34)/$C81),0))))</f>
        <v>100</v>
      </c>
      <c r="H81" s="29">
        <f>IF(Data!$AF77=0,"",IF(AND(O81&lt;&gt;"",TRIM(Data!$B$5)="miles"),MAX(100-((O81*1000)/$C81),0),IF(AND(O81&lt;&gt;"",TRIM(Data!$B$5)="km"),MAX(100-((O81*1609.34)/$C81),0))))</f>
        <v>100</v>
      </c>
      <c r="I81" s="29">
        <f>IF(Data!$AF77=0,"",IF(P81="","",(0.7*U81+0.3*V81)))</f>
        <v>93.86159011507992</v>
      </c>
      <c r="J81" s="29">
        <f>IF(Data!$AF77=0,"",IF(Q80="","",IF(S81=0,100,IF(AND(S81&gt;0,S81&lt;0.3),100-(S81*6),IF(AND(S81&gt;=0.3,S81&lt;0.7),100-(S81*7),IF(AND(S81&gt;=0.7,S81&lt;1),100-(S81*8),IF(AND(S81&gt;=1,S81&lt;1.3),100-(S81*9),IF(AND(S81&gt;=1.3,S81&lt;1.7),100-(S81*10),IF(AND(S81&gt;=1.7,S81&lt;2),100-(S81*11),IF(AND(S81&gt;=2,S81&lt;2.3),100-(S81*12),IF(AND(S81&gt;=2.3,S81&lt;2.7),100-(S81*13),IF(AND(S81&gt;=2.7,S81&lt;3),100-(S81*14),IF(AND(S81&gt;=3,S81&lt;3.3),100-(S81*15),IF(AND(S81&gt;=3.3,S81&lt;3.7),100-(S81*16),IF(AND(S81&gt;=3.7,S81&lt;4),100-(S81*17),IF(AND(S81&gt;=4,S81&lt;4.3),100-(S81*18),IF(AND(S81&gt;=4.3,S81&lt;4.7),100-(S81*19),IF(AND(S81&gt;=4.7,S81&lt;=5),100-(S81*20),0))))))))))))))))))</f>
        <v>100</v>
      </c>
      <c r="K81" s="29">
        <f>IF(Data!$AF77=0,"",IF(AND(R81&lt;&gt;"",TRIM(Data!$B$5)="miles"),MAX(100-((R81*1000)/$C81),0),IF(AND(R81&lt;&gt;"",TRIM(Data!$B$5)="km"),MAX(100-((R81*1609.34)/$C81),0))))</f>
        <v>100</v>
      </c>
      <c r="L81" s="45">
        <f t="shared" si="2"/>
        <v>1</v>
      </c>
      <c r="M81" s="46">
        <f>Data!AK77</f>
        <v>0</v>
      </c>
      <c r="N81" s="47">
        <f>Data!AO77</f>
        <v>0</v>
      </c>
      <c r="O81" s="47">
        <f>Data!AS77</f>
        <v>0</v>
      </c>
      <c r="P81" s="47">
        <f>Data!AW77</f>
        <v>1</v>
      </c>
      <c r="Q81" s="47">
        <f>Data!BA77</f>
        <v>0</v>
      </c>
      <c r="R81" s="48">
        <f>Data!BE77</f>
        <v>0</v>
      </c>
      <c r="S81" s="49">
        <f>100*(Data!BB77/$C81)</f>
        <v>0</v>
      </c>
      <c r="T81" s="49">
        <f>100*(Data!$AX77/$C81)</f>
        <v>0.3008895010050669</v>
      </c>
      <c r="U81" s="49">
        <f>IF(Data!$AF77=0,"",IF(Q80="","",IF(T81=0,100,IF(AND(T81&gt;0,T81&lt;0.3),100-(T81*6),IF(AND(T81&gt;=0.3,T81&lt;0.7),100-(T81*7),IF(AND(T81&gt;=0.7,T81&lt;1),100-(T81*8),IF(AND(T81&gt;=1,T81&lt;1.3),100-(T81*9),IF(AND(T81&gt;=1.3,T81&lt;1.7),100-(T81*10),IF(AND(T81&gt;=1.7,T81&lt;2),100-(T81*11),IF(AND(T81&gt;=2,T81&lt;2.3),100-(T81*12),IF(AND(T81&gt;=2.3,T81&lt;2.7),100-(T81*13),IF(AND(T81&gt;=2.7,T81&lt;3),100-(T81*14),IF(AND(T81&gt;=3,T81&lt;3.3),100-(T81*15),IF(AND(T81&gt;=3.3,T81&lt;3.7),100-(T81*16),IF(AND(T81&gt;=3.7,T81&lt;4),100-(T81*17),IF(AND(T81&gt;=4,T81&lt;4.3),100-(T81*18),IF(AND(T81&gt;=4.3,T81&lt;4.7),100-(T81*19),IF(AND(T81&gt;=4.7,T81&lt;=5),100-(T81*20),0))))))))))))))))))</f>
        <v>97.893773492964527</v>
      </c>
      <c r="V81" s="50">
        <f>IF(Data!$AF77=0,"",IF(AND(P81&lt;&gt;"",TRIM(Data!$B$5)="miles"),MAX(100-((P81*1000)/$C81),0),IF(AND(P81&lt;&gt;"",TRIM(Data!$B$5)="km"),MAX(100-((P81*1609.34)/$C81),0))))</f>
        <v>84.453162233349175</v>
      </c>
    </row>
    <row r="82" spans="1:22" x14ac:dyDescent="0.25">
      <c r="A82" s="27" t="str">
        <f>CONCATENATE(Data!F78," ",Data!G78)</f>
        <v xml:space="preserve"> </v>
      </c>
      <c r="B82" s="28" t="str">
        <f>CONCATENATE(Data!D78,Data!J78)</f>
        <v>AJ01, AJ02, AJ03</v>
      </c>
      <c r="C82" s="93">
        <f>Data!AF78</f>
        <v>253.83439636230469</v>
      </c>
      <c r="D82" s="58">
        <f>IF(Data!AF78=0,"-",IF(AND(R82="",Q82&lt;&gt;""),F82*$G$4+G82*$G$5+H82*$G$6+I82*$G$7+J82*$G$8,IF(AND(Q82="",P82&lt;&gt;""),F82*$G$4+G82*$G$5+H82*$G$6+I82*$G$7,IF(AND(P82="",O82&lt;&gt;""),F82*$G$4+G82*$G$5+H82*$G$6,IF(AND(O82="",N82&lt;&gt;""),F82*$G$4+G82*$G$5,IF(AND(N82="",M82&lt;&gt;""),F82*$G$4,F82*$G$4+G82*$G$5+H82*$G$6+I82*$G$7+J82*$G$8+K82*$G$9))))))</f>
        <v>59.94489618486385</v>
      </c>
      <c r="E82" s="30" t="str">
        <f>IF(Data!AF78=0,"",IF(D82&lt;$K$7,$J$8,IF(AND(D82&gt;=$K$7,D82&lt;$K$6),$J$7,IF(AND(D82&gt;=$K$6,D82&lt;$K$5),$J$6,IF(D82&gt;=$K$5,$J$5)))))</f>
        <v>High Risk</v>
      </c>
      <c r="F82" s="29">
        <f>IF(Data!$AF78=0,"",IF(AND(M82&lt;&gt;"",TRIM(Data!$B$5)="miles"),MAX(100-((M82*1000)/$C82),0),IF(AND(M82&lt;&gt;"",TRIM(Data!$B$5)="km"),MAX(100-((M82*1609.34)/$C82),0))))</f>
        <v>96.060423589824794</v>
      </c>
      <c r="G82" s="29">
        <f>IF(Data!$AF78=0,"",IF(AND(N82&lt;&gt;"",TRIM(Data!$B$5)="miles"),MAX(100-((N82*1000)/$C82),0),IF(AND(N82&lt;&gt;"",TRIM(Data!$B$5)="km"),MAX(100-((N82*1609.34)/$C82),0))))</f>
        <v>100</v>
      </c>
      <c r="H82" s="29">
        <f>IF(Data!$AF78=0,"",IF(AND(O82&lt;&gt;"",TRIM(Data!$B$5)="miles"),MAX(100-((O82*1000)/$C82),0),IF(AND(O82&lt;&gt;"",TRIM(Data!$B$5)="km"),MAX(100-((O82*1609.34)/$C82),0))))</f>
        <v>96.060423589824794</v>
      </c>
      <c r="I82" s="29">
        <f>IF(Data!$AF78=0,"",IF(P82="","",(0.7*U82+0.3*V82)))</f>
        <v>2.8169227697910415</v>
      </c>
      <c r="J82" s="29">
        <f>IF(Data!$AF78=0,"",IF(Q81="","",IF(S82=0,100,IF(AND(S82&gt;0,S82&lt;0.3),100-(S82*6),IF(AND(S82&gt;=0.3,S82&lt;0.7),100-(S82*7),IF(AND(S82&gt;=0.7,S82&lt;1),100-(S82*8),IF(AND(S82&gt;=1,S82&lt;1.3),100-(S82*9),IF(AND(S82&gt;=1.3,S82&lt;1.7),100-(S82*10),IF(AND(S82&gt;=1.7,S82&lt;2),100-(S82*11),IF(AND(S82&gt;=2,S82&lt;2.3),100-(S82*12),IF(AND(S82&gt;=2.3,S82&lt;2.7),100-(S82*13),IF(AND(S82&gt;=2.7,S82&lt;3),100-(S82*14),IF(AND(S82&gt;=3,S82&lt;3.3),100-(S82*15),IF(AND(S82&gt;=3.3,S82&lt;3.7),100-(S82*16),IF(AND(S82&gt;=3.7,S82&lt;4),100-(S82*17),IF(AND(S82&gt;=4,S82&lt;4.3),100-(S82*18),IF(AND(S82&gt;=4.3,S82&lt;4.7),100-(S82*19),IF(AND(S82&gt;=4.7,S82&lt;=5),100-(S82*20),0))))))))))))))))))</f>
        <v>100</v>
      </c>
      <c r="K82" s="29">
        <f>IF(Data!$AF78=0,"",IF(AND(R82&lt;&gt;"",TRIM(Data!$B$5)="miles"),MAX(100-((R82*1000)/$C82),0),IF(AND(R82&lt;&gt;"",TRIM(Data!$B$5)="km"),MAX(100-((R82*1609.34)/$C82),0))))</f>
        <v>96.060423589824794</v>
      </c>
      <c r="L82" s="45">
        <f t="shared" si="2"/>
        <v>26</v>
      </c>
      <c r="M82" s="46">
        <f>Data!AK78</f>
        <v>1</v>
      </c>
      <c r="N82" s="47">
        <f>Data!AO78</f>
        <v>0</v>
      </c>
      <c r="O82" s="47">
        <f>Data!AS78</f>
        <v>1</v>
      </c>
      <c r="P82" s="47">
        <f>Data!AW78</f>
        <v>23</v>
      </c>
      <c r="Q82" s="47">
        <f>Data!BA78</f>
        <v>0</v>
      </c>
      <c r="R82" s="48">
        <f>Data!BE78</f>
        <v>1</v>
      </c>
      <c r="S82" s="49">
        <f>100*(Data!BB78/$C82)</f>
        <v>0</v>
      </c>
      <c r="T82" s="49">
        <f>100*(Data!$AX78/$C82)</f>
        <v>15.750043086111329</v>
      </c>
      <c r="U82" s="49">
        <f>IF(Data!$AF78=0,"",IF(Q81="","",IF(T82=0,100,IF(AND(T82&gt;0,T82&lt;0.3),100-(T82*6),IF(AND(T82&gt;=0.3,T82&lt;0.7),100-(T82*7),IF(AND(T82&gt;=0.7,T82&lt;1),100-(T82*8),IF(AND(T82&gt;=1,T82&lt;1.3),100-(T82*9),IF(AND(T82&gt;=1.3,T82&lt;1.7),100-(T82*10),IF(AND(T82&gt;=1.7,T82&lt;2),100-(T82*11),IF(AND(T82&gt;=2,T82&lt;2.3),100-(T82*12),IF(AND(T82&gt;=2.3,T82&lt;2.7),100-(T82*13),IF(AND(T82&gt;=2.7,T82&lt;3),100-(T82*14),IF(AND(T82&gt;=3,T82&lt;3.3),100-(T82*15),IF(AND(T82&gt;=3.3,T82&lt;3.7),100-(T82*16),IF(AND(T82&gt;=3.7,T82&lt;4),100-(T82*17),IF(AND(T82&gt;=4,T82&lt;4.3),100-(T82*18),IF(AND(T82&gt;=4.3,T82&lt;4.7),100-(T82*19),IF(AND(T82&gt;=4.7,T82&lt;=5),100-(T82*20),0))))))))))))))))))</f>
        <v>0</v>
      </c>
      <c r="V82" s="50">
        <f>IF(Data!$AF78=0,"",IF(AND(P82&lt;&gt;"",TRIM(Data!$B$5)="miles"),MAX(100-((P82*1000)/$C82),0),IF(AND(P82&lt;&gt;"",TRIM(Data!$B$5)="km"),MAX(100-((P82*1609.34)/$C82),0))))</f>
        <v>9.3897425659701383</v>
      </c>
    </row>
    <row r="83" spans="1:22" x14ac:dyDescent="0.25">
      <c r="A83" s="27" t="str">
        <f>CONCATENATE(Data!F79," ",Data!G79)</f>
        <v xml:space="preserve"> </v>
      </c>
      <c r="B83" s="28" t="str">
        <f>CONCATENATE(Data!D79,Data!J79)</f>
        <v>AJ01, AJ02, AJ03</v>
      </c>
      <c r="C83" s="93">
        <f>Data!AF79</f>
        <v>0.62030816078186035</v>
      </c>
      <c r="D83" s="58">
        <f>IF(Data!AF79=0,"-",IF(AND(R83="",Q83&lt;&gt;""),F83*$G$4+G83*$G$5+H83*$G$6+I83*$G$7+J83*$G$8,IF(AND(Q83="",P83&lt;&gt;""),F83*$G$4+G83*$G$5+H83*$G$6+I83*$G$7,IF(AND(P83="",O83&lt;&gt;""),F83*$G$4+G83*$G$5+H83*$G$6,IF(AND(O83="",N83&lt;&gt;""),F83*$G$4+G83*$G$5,IF(AND(N83="",M83&lt;&gt;""),F83*$G$4,F83*$G$4+G83*$G$5+H83*$G$6+I83*$G$7+J83*$G$8+K83*$G$9))))))</f>
        <v>100</v>
      </c>
      <c r="E83" s="30" t="str">
        <f>IF(Data!AF79=0,"",IF(D83&lt;$K$7,$J$8,IF(AND(D83&gt;=$K$7,D83&lt;$K$6),$J$7,IF(AND(D83&gt;=$K$6,D83&lt;$K$5),$J$6,IF(D83&gt;=$K$5,$J$5)))))</f>
        <v>Low Risk</v>
      </c>
      <c r="F83" s="29">
        <f>IF(Data!$AF79=0,"",IF(AND(M83&lt;&gt;"",TRIM(Data!$B$5)="miles"),MAX(100-((M83*1000)/$C83),0),IF(AND(M83&lt;&gt;"",TRIM(Data!$B$5)="km"),MAX(100-((M83*1609.34)/$C83),0))))</f>
        <v>100</v>
      </c>
      <c r="G83" s="29">
        <f>IF(Data!$AF79=0,"",IF(AND(N83&lt;&gt;"",TRIM(Data!$B$5)="miles"),MAX(100-((N83*1000)/$C83),0),IF(AND(N83&lt;&gt;"",TRIM(Data!$B$5)="km"),MAX(100-((N83*1609.34)/$C83),0))))</f>
        <v>100</v>
      </c>
      <c r="H83" s="29">
        <f>IF(Data!$AF79=0,"",IF(AND(O83&lt;&gt;"",TRIM(Data!$B$5)="miles"),MAX(100-((O83*1000)/$C83),0),IF(AND(O83&lt;&gt;"",TRIM(Data!$B$5)="km"),MAX(100-((O83*1609.34)/$C83),0))))</f>
        <v>100</v>
      </c>
      <c r="I83" s="29">
        <f>IF(Data!$AF79=0,"",IF(P83="","",(0.7*U83+0.3*V83)))</f>
        <v>100</v>
      </c>
      <c r="J83" s="29">
        <f>IF(Data!$AF79=0,"",IF(Q82="","",IF(S83=0,100,IF(AND(S83&gt;0,S83&lt;0.3),100-(S83*6),IF(AND(S83&gt;=0.3,S83&lt;0.7),100-(S83*7),IF(AND(S83&gt;=0.7,S83&lt;1),100-(S83*8),IF(AND(S83&gt;=1,S83&lt;1.3),100-(S83*9),IF(AND(S83&gt;=1.3,S83&lt;1.7),100-(S83*10),IF(AND(S83&gt;=1.7,S83&lt;2),100-(S83*11),IF(AND(S83&gt;=2,S83&lt;2.3),100-(S83*12),IF(AND(S83&gt;=2.3,S83&lt;2.7),100-(S83*13),IF(AND(S83&gt;=2.7,S83&lt;3),100-(S83*14),IF(AND(S83&gt;=3,S83&lt;3.3),100-(S83*15),IF(AND(S83&gt;=3.3,S83&lt;3.7),100-(S83*16),IF(AND(S83&gt;=3.7,S83&lt;4),100-(S83*17),IF(AND(S83&gt;=4,S83&lt;4.3),100-(S83*18),IF(AND(S83&gt;=4.3,S83&lt;4.7),100-(S83*19),IF(AND(S83&gt;=4.7,S83&lt;=5),100-(S83*20),0))))))))))))))))))</f>
        <v>100</v>
      </c>
      <c r="K83" s="29">
        <f>IF(Data!$AF79=0,"",IF(AND(R83&lt;&gt;"",TRIM(Data!$B$5)="miles"),MAX(100-((R83*1000)/$C83),0),IF(AND(R83&lt;&gt;"",TRIM(Data!$B$5)="km"),MAX(100-((R83*1609.34)/$C83),0))))</f>
        <v>100</v>
      </c>
      <c r="L83" s="45">
        <f t="shared" si="2"/>
        <v>0</v>
      </c>
      <c r="M83" s="46">
        <f>Data!AK79</f>
        <v>0</v>
      </c>
      <c r="N83" s="47">
        <f>Data!AO79</f>
        <v>0</v>
      </c>
      <c r="O83" s="47">
        <f>Data!AS79</f>
        <v>0</v>
      </c>
      <c r="P83" s="47">
        <f>Data!AW79</f>
        <v>0</v>
      </c>
      <c r="Q83" s="47">
        <f>Data!BA79</f>
        <v>0</v>
      </c>
      <c r="R83" s="48">
        <f>Data!BE79</f>
        <v>0</v>
      </c>
      <c r="S83" s="49">
        <f>100*(Data!BB79/$C83)</f>
        <v>0</v>
      </c>
      <c r="T83" s="49">
        <f>100*(Data!$AX79/$C83)</f>
        <v>0</v>
      </c>
      <c r="U83" s="49">
        <f>IF(Data!$AF79=0,"",IF(Q82="","",IF(T83=0,100,IF(AND(T83&gt;0,T83&lt;0.3),100-(T83*6),IF(AND(T83&gt;=0.3,T83&lt;0.7),100-(T83*7),IF(AND(T83&gt;=0.7,T83&lt;1),100-(T83*8),IF(AND(T83&gt;=1,T83&lt;1.3),100-(T83*9),IF(AND(T83&gt;=1.3,T83&lt;1.7),100-(T83*10),IF(AND(T83&gt;=1.7,T83&lt;2),100-(T83*11),IF(AND(T83&gt;=2,T83&lt;2.3),100-(T83*12),IF(AND(T83&gt;=2.3,T83&lt;2.7),100-(T83*13),IF(AND(T83&gt;=2.7,T83&lt;3),100-(T83*14),IF(AND(T83&gt;=3,T83&lt;3.3),100-(T83*15),IF(AND(T83&gt;=3.3,T83&lt;3.7),100-(T83*16),IF(AND(T83&gt;=3.7,T83&lt;4),100-(T83*17),IF(AND(T83&gt;=4,T83&lt;4.3),100-(T83*18),IF(AND(T83&gt;=4.3,T83&lt;4.7),100-(T83*19),IF(AND(T83&gt;=4.7,T83&lt;=5),100-(T83*20),0))))))))))))))))))</f>
        <v>100</v>
      </c>
      <c r="V83" s="50">
        <f>IF(Data!$AF79=0,"",IF(AND(P83&lt;&gt;"",TRIM(Data!$B$5)="miles"),MAX(100-((P83*1000)/$C83),0),IF(AND(P83&lt;&gt;"",TRIM(Data!$B$5)="km"),MAX(100-((P83*1609.34)/$C83),0))))</f>
        <v>100</v>
      </c>
    </row>
    <row r="84" spans="1:22" x14ac:dyDescent="0.25">
      <c r="A84" s="27" t="str">
        <f>CONCATENATE(Data!F80," ",Data!G80)</f>
        <v xml:space="preserve"> </v>
      </c>
      <c r="B84" s="28" t="str">
        <f>CONCATENATE(Data!D80,Data!J80)</f>
        <v>AJ01, AJ02, AJ03</v>
      </c>
      <c r="C84" s="93">
        <f>Data!AF80</f>
        <v>88.029808044433594</v>
      </c>
      <c r="D84" s="58">
        <f>IF(Data!AF80=0,"-",IF(AND(R84="",Q84&lt;&gt;""),F84*$G$4+G84*$G$5+H84*$G$6+I84*$G$7+J84*$G$8,IF(AND(Q84="",P84&lt;&gt;""),F84*$G$4+G84*$G$5+H84*$G$6+I84*$G$7,IF(AND(P84="",O84&lt;&gt;""),F84*$G$4+G84*$G$5+H84*$G$6,IF(AND(O84="",N84&lt;&gt;""),F84*$G$4+G84*$G$5,IF(AND(N84="",M84&lt;&gt;""),F84*$G$4,F84*$G$4+G84*$G$5+H84*$G$6+I84*$G$7+J84*$G$8+K84*$G$9))))))</f>
        <v>50.193650584408729</v>
      </c>
      <c r="E84" s="30" t="str">
        <f>IF(Data!AF80=0,"",IF(D84&lt;$K$7,$J$8,IF(AND(D84&gt;=$K$7,D84&lt;$K$6),$J$7,IF(AND(D84&gt;=$K$6,D84&lt;$K$5),$J$6,IF(D84&gt;=$K$5,$J$5)))))</f>
        <v>High Risk</v>
      </c>
      <c r="F84" s="29">
        <f>IF(Data!$AF80=0,"",IF(AND(M84&lt;&gt;"",TRIM(Data!$B$5)="miles"),MAX(100-((M84*1000)/$C84),0),IF(AND(M84&lt;&gt;"",TRIM(Data!$B$5)="km"),MAX(100-((M84*1609.34)/$C84),0))))</f>
        <v>77.280423024545414</v>
      </c>
      <c r="G84" s="29">
        <f>IF(Data!$AF80=0,"",IF(AND(N84&lt;&gt;"",TRIM(Data!$B$5)="miles"),MAX(100-((N84*1000)/$C84),0),IF(AND(N84&lt;&gt;"",TRIM(Data!$B$5)="km"),MAX(100-((N84*1609.34)/$C84),0))))</f>
        <v>100</v>
      </c>
      <c r="H84" s="29">
        <f>IF(Data!$AF80=0,"",IF(AND(O84&lt;&gt;"",TRIM(Data!$B$5)="miles"),MAX(100-((O84*1000)/$C84),0),IF(AND(O84&lt;&gt;"",TRIM(Data!$B$5)="km"),MAX(100-((O84*1609.34)/$C84),0))))</f>
        <v>88.640211512272714</v>
      </c>
      <c r="I84" s="29">
        <f>IF(Data!$AF80=0,"",IF(P84="","",(0.7*U84+0.3*V84)))</f>
        <v>0</v>
      </c>
      <c r="J84" s="29">
        <f>IF(Data!$AF80=0,"",IF(Q83="","",IF(S84=0,100,IF(AND(S84&gt;0,S84&lt;0.3),100-(S84*6),IF(AND(S84&gt;=0.3,S84&lt;0.7),100-(S84*7),IF(AND(S84&gt;=0.7,S84&lt;1),100-(S84*8),IF(AND(S84&gt;=1,S84&lt;1.3),100-(S84*9),IF(AND(S84&gt;=1.3,S84&lt;1.7),100-(S84*10),IF(AND(S84&gt;=1.7,S84&lt;2),100-(S84*11),IF(AND(S84&gt;=2,S84&lt;2.3),100-(S84*12),IF(AND(S84&gt;=2.3,S84&lt;2.7),100-(S84*13),IF(AND(S84&gt;=2.7,S84&lt;3),100-(S84*14),IF(AND(S84&gt;=3,S84&lt;3.3),100-(S84*15),IF(AND(S84&gt;=3.3,S84&lt;3.7),100-(S84*16),IF(AND(S84&gt;=3.7,S84&lt;4),100-(S84*17),IF(AND(S84&gt;=4,S84&lt;4.3),100-(S84*18),IF(AND(S84&gt;=4.3,S84&lt;4.7),100-(S84*19),IF(AND(S84&gt;=4.7,S84&lt;=5),100-(S84*20),0))))))))))))))))))</f>
        <v>79.367724141361904</v>
      </c>
      <c r="K84" s="29">
        <f>IF(Data!$AF80=0,"",IF(AND(R84&lt;&gt;"",TRIM(Data!$B$5)="miles"),MAX(100-((R84*1000)/$C84),0),IF(AND(R84&lt;&gt;"",TRIM(Data!$B$5)="km"),MAX(100-((R84*1609.34)/$C84),0))))</f>
        <v>77.280423024545414</v>
      </c>
      <c r="L84" s="45">
        <f t="shared" si="2"/>
        <v>21</v>
      </c>
      <c r="M84" s="46">
        <f>Data!AK80</f>
        <v>2</v>
      </c>
      <c r="N84" s="47">
        <f>Data!AO80</f>
        <v>0</v>
      </c>
      <c r="O84" s="47">
        <f>Data!AS80</f>
        <v>1</v>
      </c>
      <c r="P84" s="47">
        <f>Data!AW80</f>
        <v>14</v>
      </c>
      <c r="Q84" s="47">
        <f>Data!BA80</f>
        <v>2</v>
      </c>
      <c r="R84" s="48">
        <f>Data!BE80</f>
        <v>2</v>
      </c>
      <c r="S84" s="49">
        <f>100*(Data!BB80/$C84)</f>
        <v>1.8756614416943724</v>
      </c>
      <c r="T84" s="49">
        <f>100*(Data!$AX80/$C84)</f>
        <v>11.009272598956358</v>
      </c>
      <c r="U84" s="49">
        <f>IF(Data!$AF80=0,"",IF(Q83="","",IF(T84=0,100,IF(AND(T84&gt;0,T84&lt;0.3),100-(T84*6),IF(AND(T84&gt;=0.3,T84&lt;0.7),100-(T84*7),IF(AND(T84&gt;=0.7,T84&lt;1),100-(T84*8),IF(AND(T84&gt;=1,T84&lt;1.3),100-(T84*9),IF(AND(T84&gt;=1.3,T84&lt;1.7),100-(T84*10),IF(AND(T84&gt;=1.7,T84&lt;2),100-(T84*11),IF(AND(T84&gt;=2,T84&lt;2.3),100-(T84*12),IF(AND(T84&gt;=2.3,T84&lt;2.7),100-(T84*13),IF(AND(T84&gt;=2.7,T84&lt;3),100-(T84*14),IF(AND(T84&gt;=3,T84&lt;3.3),100-(T84*15),IF(AND(T84&gt;=3.3,T84&lt;3.7),100-(T84*16),IF(AND(T84&gt;=3.7,T84&lt;4),100-(T84*17),IF(AND(T84&gt;=4,T84&lt;4.3),100-(T84*18),IF(AND(T84&gt;=4.3,T84&lt;4.7),100-(T84*19),IF(AND(T84&gt;=4.7,T84&lt;=5),100-(T84*20),0))))))))))))))))))</f>
        <v>0</v>
      </c>
      <c r="V84" s="50">
        <f>IF(Data!$AF80=0,"",IF(AND(P84&lt;&gt;"",TRIM(Data!$B$5)="miles"),MAX(100-((P84*1000)/$C84),0),IF(AND(P84&lt;&gt;"",TRIM(Data!$B$5)="km"),MAX(100-((P84*1609.34)/$C84),0))))</f>
        <v>0</v>
      </c>
    </row>
    <row r="85" spans="1:22" x14ac:dyDescent="0.25">
      <c r="A85" s="27" t="str">
        <f>CONCATENATE(Data!F81," ",Data!G81)</f>
        <v xml:space="preserve"> </v>
      </c>
      <c r="B85" s="28" t="str">
        <f>CONCATENATE(Data!D81,Data!J81)</f>
        <v>AJ01, AJ02, AJ03</v>
      </c>
      <c r="C85" s="93">
        <f>Data!AF81</f>
        <v>76.446922302246094</v>
      </c>
      <c r="D85" s="58">
        <f>IF(Data!AF81=0,"-",IF(AND(R85="",Q85&lt;&gt;""),F85*$G$4+G85*$G$5+H85*$G$6+I85*$G$7+J85*$G$8,IF(AND(Q85="",P85&lt;&gt;""),F85*$G$4+G85*$G$5+H85*$G$6+I85*$G$7,IF(AND(P85="",O85&lt;&gt;""),F85*$G$4+G85*$G$5+H85*$G$6,IF(AND(O85="",N85&lt;&gt;""),F85*$G$4+G85*$G$5,IF(AND(N85="",M85&lt;&gt;""),F85*$G$4,F85*$G$4+G85*$G$5+H85*$G$6+I85*$G$7+J85*$G$8+K85*$G$9))))))</f>
        <v>51.46949432942008</v>
      </c>
      <c r="E85" s="30" t="str">
        <f>IF(Data!AF81=0,"",IF(D85&lt;$K$7,$J$8,IF(AND(D85&gt;=$K$7,D85&lt;$K$6),$J$7,IF(AND(D85&gt;=$K$6,D85&lt;$K$5),$J$6,IF(D85&gt;=$K$5,$J$5)))))</f>
        <v>High Risk</v>
      </c>
      <c r="F85" s="29">
        <f>IF(Data!$AF81=0,"",IF(AND(M85&lt;&gt;"",TRIM(Data!$B$5)="miles"),MAX(100-((M85*1000)/$C85),0),IF(AND(M85&lt;&gt;"",TRIM(Data!$B$5)="km"),MAX(100-((M85*1609.34)/$C85),0))))</f>
        <v>100</v>
      </c>
      <c r="G85" s="29">
        <f>IF(Data!$AF81=0,"",IF(AND(N85&lt;&gt;"",TRIM(Data!$B$5)="miles"),MAX(100-((N85*1000)/$C85),0),IF(AND(N85&lt;&gt;"",TRIM(Data!$B$5)="km"),MAX(100-((N85*1609.34)/$C85),0))))</f>
        <v>86.919028655642563</v>
      </c>
      <c r="H85" s="29">
        <f>IF(Data!$AF81=0,"",IF(AND(O85&lt;&gt;"",TRIM(Data!$B$5)="miles"),MAX(100-((O85*1000)/$C85),0),IF(AND(O85&lt;&gt;"",TRIM(Data!$B$5)="km"),MAX(100-((O85*1609.34)/$C85),0))))</f>
        <v>86.919028655642563</v>
      </c>
      <c r="I85" s="29">
        <f>IF(Data!$AF81=0,"",IF(P85="","",(0.7*U85+0.3*V85)))</f>
        <v>0</v>
      </c>
      <c r="J85" s="29">
        <f>IF(Data!$AF81=0,"",IF(Q84="","",IF(S85=0,100,IF(AND(S85&gt;0,S85&lt;0.3),100-(S85*6),IF(AND(S85&gt;=0.3,S85&lt;0.7),100-(S85*7),IF(AND(S85&gt;=0.7,S85&lt;1),100-(S85*8),IF(AND(S85&gt;=1,S85&lt;1.3),100-(S85*9),IF(AND(S85&gt;=1.3,S85&lt;1.7),100-(S85*10),IF(AND(S85&gt;=1.7,S85&lt;2),100-(S85*11),IF(AND(S85&gt;=2,S85&lt;2.3),100-(S85*12),IF(AND(S85&gt;=2.3,S85&lt;2.7),100-(S85*13),IF(AND(S85&gt;=2.7,S85&lt;3),100-(S85*14),IF(AND(S85&gt;=3,S85&lt;3.3),100-(S85*15),IF(AND(S85&gt;=3.3,S85&lt;3.7),100-(S85*16),IF(AND(S85&gt;=3.7,S85&lt;4),100-(S85*17),IF(AND(S85&gt;=4,S85&lt;4.3),100-(S85*18),IF(AND(S85&gt;=4.3,S85&lt;4.7),100-(S85*19),IF(AND(S85&gt;=4.7,S85&lt;=5),100-(S85*20),0))))))))))))))))))</f>
        <v>90.049900007993969</v>
      </c>
      <c r="K85" s="29">
        <f>IF(Data!$AF81=0,"",IF(AND(R85&lt;&gt;"",TRIM(Data!$B$5)="miles"),MAX(100-((R85*1000)/$C85),0),IF(AND(R85&lt;&gt;"",TRIM(Data!$B$5)="km"),MAX(100-((R85*1609.34)/$C85),0))))</f>
        <v>60.757085966927711</v>
      </c>
      <c r="L85" s="45">
        <f t="shared" si="2"/>
        <v>19</v>
      </c>
      <c r="M85" s="46">
        <f>Data!AK81</f>
        <v>0</v>
      </c>
      <c r="N85" s="47">
        <f>Data!AO81</f>
        <v>1</v>
      </c>
      <c r="O85" s="47">
        <f>Data!AS81</f>
        <v>1</v>
      </c>
      <c r="P85" s="47">
        <f>Data!AW81</f>
        <v>12</v>
      </c>
      <c r="Q85" s="47">
        <f>Data!BA81</f>
        <v>2</v>
      </c>
      <c r="R85" s="48">
        <f>Data!BE81</f>
        <v>3</v>
      </c>
      <c r="S85" s="49">
        <f>100*(Data!BB81/$C85)</f>
        <v>1.1055666657784478</v>
      </c>
      <c r="T85" s="49">
        <f>100*(Data!$AX81/$C85)</f>
        <v>10.081165006046376</v>
      </c>
      <c r="U85" s="49">
        <f>IF(Data!$AF81=0,"",IF(Q84="","",IF(T85=0,100,IF(AND(T85&gt;0,T85&lt;0.3),100-(T85*6),IF(AND(T85&gt;=0.3,T85&lt;0.7),100-(T85*7),IF(AND(T85&gt;=0.7,T85&lt;1),100-(T85*8),IF(AND(T85&gt;=1,T85&lt;1.3),100-(T85*9),IF(AND(T85&gt;=1.3,T85&lt;1.7),100-(T85*10),IF(AND(T85&gt;=1.7,T85&lt;2),100-(T85*11),IF(AND(T85&gt;=2,T85&lt;2.3),100-(T85*12),IF(AND(T85&gt;=2.3,T85&lt;2.7),100-(T85*13),IF(AND(T85&gt;=2.7,T85&lt;3),100-(T85*14),IF(AND(T85&gt;=3,T85&lt;3.3),100-(T85*15),IF(AND(T85&gt;=3.3,T85&lt;3.7),100-(T85*16),IF(AND(T85&gt;=3.7,T85&lt;4),100-(T85*17),IF(AND(T85&gt;=4,T85&lt;4.3),100-(T85*18),IF(AND(T85&gt;=4.3,T85&lt;4.7),100-(T85*19),IF(AND(T85&gt;=4.7,T85&lt;=5),100-(T85*20),0))))))))))))))))))</f>
        <v>0</v>
      </c>
      <c r="V85" s="50">
        <f>IF(Data!$AF81=0,"",IF(AND(P85&lt;&gt;"",TRIM(Data!$B$5)="miles"),MAX(100-((P85*1000)/$C85),0),IF(AND(P85&lt;&gt;"",TRIM(Data!$B$5)="km"),MAX(100-((P85*1609.34)/$C85),0))))</f>
        <v>0</v>
      </c>
    </row>
    <row r="86" spans="1:22" x14ac:dyDescent="0.25">
      <c r="A86" s="27" t="str">
        <f>CONCATENATE(Data!F82," ",Data!G82)</f>
        <v xml:space="preserve"> </v>
      </c>
      <c r="B86" s="28" t="str">
        <f>CONCATENATE(Data!D82,Data!J82)</f>
        <v>AJ01, AJ02, AJ03</v>
      </c>
      <c r="C86" s="93">
        <f>Data!AF82</f>
        <v>54.350288391113281</v>
      </c>
      <c r="D86" s="58">
        <f>IF(Data!AF82=0,"-",IF(AND(R86="",Q86&lt;&gt;""),F86*$G$4+G86*$G$5+H86*$G$6+I86*$G$7+J86*$G$8,IF(AND(Q86="",P86&lt;&gt;""),F86*$G$4+G86*$G$5+H86*$G$6+I86*$G$7,IF(AND(P86="",O86&lt;&gt;""),F86*$G$4+G86*$G$5+H86*$G$6,IF(AND(O86="",N86&lt;&gt;""),F86*$G$4+G86*$G$5,IF(AND(N86="",M86&lt;&gt;""),F86*$G$4,F86*$G$4+G86*$G$5+H86*$G$6+I86*$G$7+J86*$G$8+K86*$G$9))))))</f>
        <v>60</v>
      </c>
      <c r="E86" s="30" t="str">
        <f>IF(Data!AF82=0,"",IF(D86&lt;$K$7,$J$8,IF(AND(D86&gt;=$K$7,D86&lt;$K$6),$J$7,IF(AND(D86&gt;=$K$6,D86&lt;$K$5),$J$6,IF(D86&gt;=$K$5,$J$5)))))</f>
        <v>Medium Risk</v>
      </c>
      <c r="F86" s="29">
        <f>IF(Data!$AF82=0,"",IF(AND(M86&lt;&gt;"",TRIM(Data!$B$5)="miles"),MAX(100-((M86*1000)/$C86),0),IF(AND(M86&lt;&gt;"",TRIM(Data!$B$5)="km"),MAX(100-((M86*1609.34)/$C86),0))))</f>
        <v>100</v>
      </c>
      <c r="G86" s="29">
        <f>IF(Data!$AF82=0,"",IF(AND(N86&lt;&gt;"",TRIM(Data!$B$5)="miles"),MAX(100-((N86*1000)/$C86),0),IF(AND(N86&lt;&gt;"",TRIM(Data!$B$5)="km"),MAX(100-((N86*1609.34)/$C86),0))))</f>
        <v>100</v>
      </c>
      <c r="H86" s="29">
        <f>IF(Data!$AF82=0,"",IF(AND(O86&lt;&gt;"",TRIM(Data!$B$5)="miles"),MAX(100-((O86*1000)/$C86),0),IF(AND(O86&lt;&gt;"",TRIM(Data!$B$5)="km"),MAX(100-((O86*1609.34)/$C86),0))))</f>
        <v>100</v>
      </c>
      <c r="I86" s="29">
        <f>IF(Data!$AF82=0,"",IF(P86="","",(0.7*U86+0.3*V86)))</f>
        <v>0</v>
      </c>
      <c r="J86" s="29">
        <f>IF(Data!$AF82=0,"",IF(Q85="","",IF(S86=0,100,IF(AND(S86&gt;0,S86&lt;0.3),100-(S86*6),IF(AND(S86&gt;=0.3,S86&lt;0.7),100-(S86*7),IF(AND(S86&gt;=0.7,S86&lt;1),100-(S86*8),IF(AND(S86&gt;=1,S86&lt;1.3),100-(S86*9),IF(AND(S86&gt;=1.3,S86&lt;1.7),100-(S86*10),IF(AND(S86&gt;=1.7,S86&lt;2),100-(S86*11),IF(AND(S86&gt;=2,S86&lt;2.3),100-(S86*12),IF(AND(S86&gt;=2.3,S86&lt;2.7),100-(S86*13),IF(AND(S86&gt;=2.7,S86&lt;3),100-(S86*14),IF(AND(S86&gt;=3,S86&lt;3.3),100-(S86*15),IF(AND(S86&gt;=3.3,S86&lt;3.7),100-(S86*16),IF(AND(S86&gt;=3.7,S86&lt;4),100-(S86*17),IF(AND(S86&gt;=4,S86&lt;4.3),100-(S86*18),IF(AND(S86&gt;=4.3,S86&lt;4.7),100-(S86*19),IF(AND(S86&gt;=4.7,S86&lt;=5),100-(S86*20),0))))))))))))))))))</f>
        <v>100</v>
      </c>
      <c r="K86" s="29">
        <f>IF(Data!$AF82=0,"",IF(AND(R86&lt;&gt;"",TRIM(Data!$B$5)="miles"),MAX(100-((R86*1000)/$C86),0),IF(AND(R86&lt;&gt;"",TRIM(Data!$B$5)="km"),MAX(100-((R86*1609.34)/$C86),0))))</f>
        <v>100</v>
      </c>
      <c r="L86" s="45">
        <f t="shared" si="2"/>
        <v>7</v>
      </c>
      <c r="M86" s="46">
        <f>Data!AK82</f>
        <v>0</v>
      </c>
      <c r="N86" s="47">
        <f>Data!AO82</f>
        <v>0</v>
      </c>
      <c r="O86" s="47">
        <f>Data!AS82</f>
        <v>0</v>
      </c>
      <c r="P86" s="47">
        <f>Data!AW82</f>
        <v>7</v>
      </c>
      <c r="Q86" s="47">
        <f>Data!BA82</f>
        <v>0</v>
      </c>
      <c r="R86" s="48">
        <f>Data!BE82</f>
        <v>0</v>
      </c>
      <c r="S86" s="49">
        <f>100*(Data!BB82/$C86)</f>
        <v>0</v>
      </c>
      <c r="T86" s="49">
        <f>100*(Data!$AX82/$C86)</f>
        <v>6.9954263180568912</v>
      </c>
      <c r="U86" s="49">
        <f>IF(Data!$AF82=0,"",IF(Q85="","",IF(T86=0,100,IF(AND(T86&gt;0,T86&lt;0.3),100-(T86*6),IF(AND(T86&gt;=0.3,T86&lt;0.7),100-(T86*7),IF(AND(T86&gt;=0.7,T86&lt;1),100-(T86*8),IF(AND(T86&gt;=1,T86&lt;1.3),100-(T86*9),IF(AND(T86&gt;=1.3,T86&lt;1.7),100-(T86*10),IF(AND(T86&gt;=1.7,T86&lt;2),100-(T86*11),IF(AND(T86&gt;=2,T86&lt;2.3),100-(T86*12),IF(AND(T86&gt;=2.3,T86&lt;2.7),100-(T86*13),IF(AND(T86&gt;=2.7,T86&lt;3),100-(T86*14),IF(AND(T86&gt;=3,T86&lt;3.3),100-(T86*15),IF(AND(T86&gt;=3.3,T86&lt;3.7),100-(T86*16),IF(AND(T86&gt;=3.7,T86&lt;4),100-(T86*17),IF(AND(T86&gt;=4,T86&lt;4.3),100-(T86*18),IF(AND(T86&gt;=4.3,T86&lt;4.7),100-(T86*19),IF(AND(T86&gt;=4.7,T86&lt;=5),100-(T86*20),0))))))))))))))))))</f>
        <v>0</v>
      </c>
      <c r="V86" s="50">
        <f>IF(Data!$AF82=0,"",IF(AND(P86&lt;&gt;"",TRIM(Data!$B$5)="miles"),MAX(100-((P86*1000)/$C86),0),IF(AND(P86&lt;&gt;"",TRIM(Data!$B$5)="km"),MAX(100-((P86*1609.34)/$C86),0))))</f>
        <v>0</v>
      </c>
    </row>
    <row r="87" spans="1:22" x14ac:dyDescent="0.25">
      <c r="A87" s="27" t="str">
        <f>CONCATENATE(Data!F83," ",Data!G83)</f>
        <v xml:space="preserve"> </v>
      </c>
      <c r="B87" s="28" t="str">
        <f>CONCATENATE(Data!D83,Data!J83)</f>
        <v>AJ01, AJ02, AJ03</v>
      </c>
      <c r="C87" s="93">
        <f>Data!AF83</f>
        <v>136.83448791503906</v>
      </c>
      <c r="D87" s="58">
        <f>IF(Data!AF83=0,"-",IF(AND(R87="",Q87&lt;&gt;""),F87*$G$4+G87*$G$5+H87*$G$6+I87*$G$7+J87*$G$8,IF(AND(Q87="",P87&lt;&gt;""),F87*$G$4+G87*$G$5+H87*$G$6+I87*$G$7,IF(AND(P87="",O87&lt;&gt;""),F87*$G$4+G87*$G$5+H87*$G$6,IF(AND(O87="",N87&lt;&gt;""),F87*$G$4+G87*$G$5,IF(AND(N87="",M87&lt;&gt;""),F87*$G$4,F87*$G$4+G87*$G$5+H87*$G$6+I87*$G$7+J87*$G$8+K87*$G$9))))))</f>
        <v>57.076760354097566</v>
      </c>
      <c r="E87" s="30" t="str">
        <f>IF(Data!AF83=0,"",IF(D87&lt;$K$7,$J$8,IF(AND(D87&gt;=$K$7,D87&lt;$K$6),$J$7,IF(AND(D87&gt;=$K$6,D87&lt;$K$5),$J$6,IF(D87&gt;=$K$5,$J$5)))))</f>
        <v>High Risk</v>
      </c>
      <c r="F87" s="29">
        <f>IF(Data!$AF83=0,"",IF(AND(M87&lt;&gt;"",TRIM(Data!$B$5)="miles"),MAX(100-((M87*1000)/$C87),0),IF(AND(M87&lt;&gt;"",TRIM(Data!$B$5)="km"),MAX(100-((M87*1609.34)/$C87),0))))</f>
        <v>100</v>
      </c>
      <c r="G87" s="29">
        <f>IF(Data!$AF83=0,"",IF(AND(N87&lt;&gt;"",TRIM(Data!$B$5)="miles"),MAX(100-((N87*1000)/$C87),0),IF(AND(N87&lt;&gt;"",TRIM(Data!$B$5)="km"),MAX(100-((N87*1609.34)/$C87),0))))</f>
        <v>100</v>
      </c>
      <c r="H87" s="29">
        <f>IF(Data!$AF83=0,"",IF(AND(O87&lt;&gt;"",TRIM(Data!$B$5)="miles"),MAX(100-((O87*1000)/$C87),0),IF(AND(O87&lt;&gt;"",TRIM(Data!$B$5)="km"),MAX(100-((O87*1609.34)/$C87),0))))</f>
        <v>100</v>
      </c>
      <c r="I87" s="29">
        <f>IF(Data!$AF83=0,"",IF(P87="","",(0.7*U87+0.3*V87)))</f>
        <v>0</v>
      </c>
      <c r="J87" s="29">
        <f>IF(Data!$AF83=0,"",IF(Q86="","",IF(S87=0,100,IF(AND(S87&gt;0,S87&lt;0.3),100-(S87*6),IF(AND(S87&gt;=0.3,S87&lt;0.7),100-(S87*7),IF(AND(S87&gt;=0.7,S87&lt;1),100-(S87*8),IF(AND(S87&gt;=1,S87&lt;1.3),100-(S87*9),IF(AND(S87&gt;=1.3,S87&lt;1.7),100-(S87*10),IF(AND(S87&gt;=1.7,S87&lt;2),100-(S87*11),IF(AND(S87&gt;=2,S87&lt;2.3),100-(S87*12),IF(AND(S87&gt;=2.3,S87&lt;2.7),100-(S87*13),IF(AND(S87&gt;=2.7,S87&lt;3),100-(S87*14),IF(AND(S87&gt;=3,S87&lt;3.3),100-(S87*15),IF(AND(S87&gt;=3.3,S87&lt;3.7),100-(S87*16),IF(AND(S87&gt;=3.7,S87&lt;4),100-(S87*17),IF(AND(S87&gt;=4,S87&lt;4.3),100-(S87*18),IF(AND(S87&gt;=4.3,S87&lt;4.7),100-(S87*19),IF(AND(S87&gt;=4.7,S87&lt;=5),100-(S87*20),0))))))))))))))))))</f>
        <v>100</v>
      </c>
      <c r="K87" s="29">
        <f>IF(Data!$AF83=0,"",IF(AND(R87&lt;&gt;"",TRIM(Data!$B$5)="miles"),MAX(100-((R87*1000)/$C87),0),IF(AND(R87&lt;&gt;"",TRIM(Data!$B$5)="km"),MAX(100-((R87*1609.34)/$C87),0))))</f>
        <v>70.767603540975642</v>
      </c>
      <c r="L87" s="45">
        <f t="shared" si="2"/>
        <v>28</v>
      </c>
      <c r="M87" s="46">
        <f>Data!AK83</f>
        <v>0</v>
      </c>
      <c r="N87" s="47">
        <f>Data!AO83</f>
        <v>0</v>
      </c>
      <c r="O87" s="47">
        <f>Data!AS83</f>
        <v>0</v>
      </c>
      <c r="P87" s="47">
        <f>Data!AW83</f>
        <v>24</v>
      </c>
      <c r="Q87" s="47">
        <f>Data!BA83</f>
        <v>0</v>
      </c>
      <c r="R87" s="48">
        <f>Data!BE83</f>
        <v>4</v>
      </c>
      <c r="S87" s="49">
        <f>100*(Data!BB83/$C87)</f>
        <v>0</v>
      </c>
      <c r="T87" s="49">
        <f>100*(Data!$AX83/$C87)</f>
        <v>12.279504459673369</v>
      </c>
      <c r="U87" s="49">
        <f>IF(Data!$AF83=0,"",IF(Q86="","",IF(T87=0,100,IF(AND(T87&gt;0,T87&lt;0.3),100-(T87*6),IF(AND(T87&gt;=0.3,T87&lt;0.7),100-(T87*7),IF(AND(T87&gt;=0.7,T87&lt;1),100-(T87*8),IF(AND(T87&gt;=1,T87&lt;1.3),100-(T87*9),IF(AND(T87&gt;=1.3,T87&lt;1.7),100-(T87*10),IF(AND(T87&gt;=1.7,T87&lt;2),100-(T87*11),IF(AND(T87&gt;=2,T87&lt;2.3),100-(T87*12),IF(AND(T87&gt;=2.3,T87&lt;2.7),100-(T87*13),IF(AND(T87&gt;=2.7,T87&lt;3),100-(T87*14),IF(AND(T87&gt;=3,T87&lt;3.3),100-(T87*15),IF(AND(T87&gt;=3.3,T87&lt;3.7),100-(T87*16),IF(AND(T87&gt;=3.7,T87&lt;4),100-(T87*17),IF(AND(T87&gt;=4,T87&lt;4.3),100-(T87*18),IF(AND(T87&gt;=4.3,T87&lt;4.7),100-(T87*19),IF(AND(T87&gt;=4.7,T87&lt;=5),100-(T87*20),0))))))))))))))))))</f>
        <v>0</v>
      </c>
      <c r="V87" s="50">
        <f>IF(Data!$AF83=0,"",IF(AND(P87&lt;&gt;"",TRIM(Data!$B$5)="miles"),MAX(100-((P87*1000)/$C87),0),IF(AND(P87&lt;&gt;"",TRIM(Data!$B$5)="km"),MAX(100-((P87*1609.34)/$C87),0))))</f>
        <v>0</v>
      </c>
    </row>
    <row r="88" spans="1:22" x14ac:dyDescent="0.25">
      <c r="A88" s="27" t="str">
        <f>CONCATENATE(Data!F84," ",Data!G84)</f>
        <v xml:space="preserve"> </v>
      </c>
      <c r="B88" s="28" t="str">
        <f>CONCATENATE(Data!D84,Data!J84)</f>
        <v>AJ01, AJ02, AJ03</v>
      </c>
      <c r="C88" s="93">
        <f>Data!AF84</f>
        <v>16.857189178466797</v>
      </c>
      <c r="D88" s="58">
        <f>IF(Data!AF84=0,"-",IF(AND(R88="",Q88&lt;&gt;""),F88*$G$4+G88*$G$5+H88*$G$6+I88*$G$7+J88*$G$8,IF(AND(Q88="",P88&lt;&gt;""),F88*$G$4+G88*$G$5+H88*$G$6+I88*$G$7,IF(AND(P88="",O88&lt;&gt;""),F88*$G$4+G88*$G$5+H88*$G$6,IF(AND(O88="",N88&lt;&gt;""),F88*$G$4+G88*$G$5,IF(AND(N88="",M88&lt;&gt;""),F88*$G$4,F88*$G$4+G88*$G$5+H88*$G$6+I88*$G$7+J88*$G$8+K88*$G$9))))))</f>
        <v>90</v>
      </c>
      <c r="E88" s="30" t="str">
        <f>IF(Data!AF84=0,"",IF(D88&lt;$K$7,$J$8,IF(AND(D88&gt;=$K$7,D88&lt;$K$6),$J$7,IF(AND(D88&gt;=$K$6,D88&lt;$K$5),$J$6,IF(D88&gt;=$K$5,$J$5)))))</f>
        <v>Mild Risk</v>
      </c>
      <c r="F88" s="29">
        <f>IF(Data!$AF84=0,"",IF(AND(M88&lt;&gt;"",TRIM(Data!$B$5)="miles"),MAX(100-((M88*1000)/$C88),0),IF(AND(M88&lt;&gt;"",TRIM(Data!$B$5)="km"),MAX(100-((M88*1609.34)/$C88),0))))</f>
        <v>100</v>
      </c>
      <c r="G88" s="29">
        <f>IF(Data!$AF84=0,"",IF(AND(N88&lt;&gt;"",TRIM(Data!$B$5)="miles"),MAX(100-((N88*1000)/$C88),0),IF(AND(N88&lt;&gt;"",TRIM(Data!$B$5)="km"),MAX(100-((N88*1609.34)/$C88),0))))</f>
        <v>100</v>
      </c>
      <c r="H88" s="29">
        <f>IF(Data!$AF84=0,"",IF(AND(O88&lt;&gt;"",TRIM(Data!$B$5)="miles"),MAX(100-((O88*1000)/$C88),0),IF(AND(O88&lt;&gt;"",TRIM(Data!$B$5)="km"),MAX(100-((O88*1609.34)/$C88),0))))</f>
        <v>100</v>
      </c>
      <c r="I88" s="29">
        <f>IF(Data!$AF84=0,"",IF(P88="","",(0.7*U88+0.3*V88)))</f>
        <v>100</v>
      </c>
      <c r="J88" s="29">
        <f>IF(Data!$AF84=0,"",IF(Q87="","",IF(S88=0,100,IF(AND(S88&gt;0,S88&lt;0.3),100-(S88*6),IF(AND(S88&gt;=0.3,S88&lt;0.7),100-(S88*7),IF(AND(S88&gt;=0.7,S88&lt;1),100-(S88*8),IF(AND(S88&gt;=1,S88&lt;1.3),100-(S88*9),IF(AND(S88&gt;=1.3,S88&lt;1.7),100-(S88*10),IF(AND(S88&gt;=1.7,S88&lt;2),100-(S88*11),IF(AND(S88&gt;=2,S88&lt;2.3),100-(S88*12),IF(AND(S88&gt;=2.3,S88&lt;2.7),100-(S88*13),IF(AND(S88&gt;=2.7,S88&lt;3),100-(S88*14),IF(AND(S88&gt;=3,S88&lt;3.3),100-(S88*15),IF(AND(S88&gt;=3.3,S88&lt;3.7),100-(S88*16),IF(AND(S88&gt;=3.7,S88&lt;4),100-(S88*17),IF(AND(S88&gt;=4,S88&lt;4.3),100-(S88*18),IF(AND(S88&gt;=4.3,S88&lt;4.7),100-(S88*19),IF(AND(S88&gt;=4.7,S88&lt;=5),100-(S88*20),0))))))))))))))))))</f>
        <v>100</v>
      </c>
      <c r="K88" s="29">
        <f>IF(Data!$AF84=0,"",IF(AND(R88&lt;&gt;"",TRIM(Data!$B$5)="miles"),MAX(100-((R88*1000)/$C88),0),IF(AND(R88&lt;&gt;"",TRIM(Data!$B$5)="km"),MAX(100-((R88*1609.34)/$C88),0))))</f>
        <v>0</v>
      </c>
      <c r="L88" s="45">
        <f t="shared" si="2"/>
        <v>5</v>
      </c>
      <c r="M88" s="46">
        <f>Data!AK84</f>
        <v>0</v>
      </c>
      <c r="N88" s="47">
        <f>Data!AO84</f>
        <v>0</v>
      </c>
      <c r="O88" s="47">
        <f>Data!AS84</f>
        <v>0</v>
      </c>
      <c r="P88" s="47">
        <f>Data!AW84</f>
        <v>0</v>
      </c>
      <c r="Q88" s="47">
        <f>Data!BA84</f>
        <v>0</v>
      </c>
      <c r="R88" s="48">
        <f>Data!BE84</f>
        <v>5</v>
      </c>
      <c r="S88" s="49">
        <f>100*(Data!BB84/$C88)</f>
        <v>0</v>
      </c>
      <c r="T88" s="49">
        <f>100*(Data!$AX84/$C88)</f>
        <v>0</v>
      </c>
      <c r="U88" s="49">
        <f>IF(Data!$AF84=0,"",IF(Q87="","",IF(T88=0,100,IF(AND(T88&gt;0,T88&lt;0.3),100-(T88*6),IF(AND(T88&gt;=0.3,T88&lt;0.7),100-(T88*7),IF(AND(T88&gt;=0.7,T88&lt;1),100-(T88*8),IF(AND(T88&gt;=1,T88&lt;1.3),100-(T88*9),IF(AND(T88&gt;=1.3,T88&lt;1.7),100-(T88*10),IF(AND(T88&gt;=1.7,T88&lt;2),100-(T88*11),IF(AND(T88&gt;=2,T88&lt;2.3),100-(T88*12),IF(AND(T88&gt;=2.3,T88&lt;2.7),100-(T88*13),IF(AND(T88&gt;=2.7,T88&lt;3),100-(T88*14),IF(AND(T88&gt;=3,T88&lt;3.3),100-(T88*15),IF(AND(T88&gt;=3.3,T88&lt;3.7),100-(T88*16),IF(AND(T88&gt;=3.7,T88&lt;4),100-(T88*17),IF(AND(T88&gt;=4,T88&lt;4.3),100-(T88*18),IF(AND(T88&gt;=4.3,T88&lt;4.7),100-(T88*19),IF(AND(T88&gt;=4.7,T88&lt;=5),100-(T88*20),0))))))))))))))))))</f>
        <v>100</v>
      </c>
      <c r="V88" s="50">
        <f>IF(Data!$AF84=0,"",IF(AND(P88&lt;&gt;"",TRIM(Data!$B$5)="miles"),MAX(100-((P88*1000)/$C88),0),IF(AND(P88&lt;&gt;"",TRIM(Data!$B$5)="km"),MAX(100-((P88*1609.34)/$C88),0))))</f>
        <v>100</v>
      </c>
    </row>
    <row r="89" spans="1:22" x14ac:dyDescent="0.25">
      <c r="A89" s="27" t="str">
        <f>CONCATENATE(Data!F85," ",Data!G85)</f>
        <v xml:space="preserve"> </v>
      </c>
      <c r="B89" s="28" t="str">
        <f>CONCATENATE(Data!D85,Data!J85)</f>
        <v>AJ01, AJ02, AJ03</v>
      </c>
      <c r="C89" s="93">
        <f>Data!AF85</f>
        <v>1.7209427356719971</v>
      </c>
      <c r="D89" s="58">
        <f>IF(Data!AF85=0,"-",IF(AND(R89="",Q89&lt;&gt;""),F89*$G$4+G89*$G$5+H89*$G$6+I89*$G$7+J89*$G$8,IF(AND(Q89="",P89&lt;&gt;""),F89*$G$4+G89*$G$5+H89*$G$6+I89*$G$7,IF(AND(P89="",O89&lt;&gt;""),F89*$G$4+G89*$G$5+H89*$G$6,IF(AND(O89="",N89&lt;&gt;""),F89*$G$4+G89*$G$5,IF(AND(N89="",M89&lt;&gt;""),F89*$G$4,F89*$G$4+G89*$G$5+H89*$G$6+I89*$G$7+J89*$G$8+K89*$G$9))))))</f>
        <v>100</v>
      </c>
      <c r="E89" s="30" t="str">
        <f>IF(Data!AF85=0,"",IF(D89&lt;$K$7,$J$8,IF(AND(D89&gt;=$K$7,D89&lt;$K$6),$J$7,IF(AND(D89&gt;=$K$6,D89&lt;$K$5),$J$6,IF(D89&gt;=$K$5,$J$5)))))</f>
        <v>Low Risk</v>
      </c>
      <c r="F89" s="29">
        <f>IF(Data!$AF85=0,"",IF(AND(M89&lt;&gt;"",TRIM(Data!$B$5)="miles"),MAX(100-((M89*1000)/$C89),0),IF(AND(M89&lt;&gt;"",TRIM(Data!$B$5)="km"),MAX(100-((M89*1609.34)/$C89),0))))</f>
        <v>100</v>
      </c>
      <c r="G89" s="29">
        <f>IF(Data!$AF85=0,"",IF(AND(N89&lt;&gt;"",TRIM(Data!$B$5)="miles"),MAX(100-((N89*1000)/$C89),0),IF(AND(N89&lt;&gt;"",TRIM(Data!$B$5)="km"),MAX(100-((N89*1609.34)/$C89),0))))</f>
        <v>100</v>
      </c>
      <c r="H89" s="29">
        <f>IF(Data!$AF85=0,"",IF(AND(O89&lt;&gt;"",TRIM(Data!$B$5)="miles"),MAX(100-((O89*1000)/$C89),0),IF(AND(O89&lt;&gt;"",TRIM(Data!$B$5)="km"),MAX(100-((O89*1609.34)/$C89),0))))</f>
        <v>100</v>
      </c>
      <c r="I89" s="29">
        <f>IF(Data!$AF85=0,"",IF(P89="","",(0.7*U89+0.3*V89)))</f>
        <v>100</v>
      </c>
      <c r="J89" s="29">
        <f>IF(Data!$AF85=0,"",IF(Q88="","",IF(S89=0,100,IF(AND(S89&gt;0,S89&lt;0.3),100-(S89*6),IF(AND(S89&gt;=0.3,S89&lt;0.7),100-(S89*7),IF(AND(S89&gt;=0.7,S89&lt;1),100-(S89*8),IF(AND(S89&gt;=1,S89&lt;1.3),100-(S89*9),IF(AND(S89&gt;=1.3,S89&lt;1.7),100-(S89*10),IF(AND(S89&gt;=1.7,S89&lt;2),100-(S89*11),IF(AND(S89&gt;=2,S89&lt;2.3),100-(S89*12),IF(AND(S89&gt;=2.3,S89&lt;2.7),100-(S89*13),IF(AND(S89&gt;=2.7,S89&lt;3),100-(S89*14),IF(AND(S89&gt;=3,S89&lt;3.3),100-(S89*15),IF(AND(S89&gt;=3.3,S89&lt;3.7),100-(S89*16),IF(AND(S89&gt;=3.7,S89&lt;4),100-(S89*17),IF(AND(S89&gt;=4,S89&lt;4.3),100-(S89*18),IF(AND(S89&gt;=4.3,S89&lt;4.7),100-(S89*19),IF(AND(S89&gt;=4.7,S89&lt;=5),100-(S89*20),0))))))))))))))))))</f>
        <v>100</v>
      </c>
      <c r="K89" s="29">
        <f>IF(Data!$AF85=0,"",IF(AND(R89&lt;&gt;"",TRIM(Data!$B$5)="miles"),MAX(100-((R89*1000)/$C89),0),IF(AND(R89&lt;&gt;"",TRIM(Data!$B$5)="km"),MAX(100-((R89*1609.34)/$C89),0))))</f>
        <v>100</v>
      </c>
      <c r="L89" s="45">
        <f t="shared" si="2"/>
        <v>0</v>
      </c>
      <c r="M89" s="46">
        <f>Data!AK85</f>
        <v>0</v>
      </c>
      <c r="N89" s="47">
        <f>Data!AO85</f>
        <v>0</v>
      </c>
      <c r="O89" s="47">
        <f>Data!AS85</f>
        <v>0</v>
      </c>
      <c r="P89" s="47">
        <f>Data!AW85</f>
        <v>0</v>
      </c>
      <c r="Q89" s="47">
        <f>Data!BA85</f>
        <v>0</v>
      </c>
      <c r="R89" s="48">
        <f>Data!BE85</f>
        <v>0</v>
      </c>
      <c r="S89" s="49">
        <f>100*(Data!BB85/$C89)</f>
        <v>0</v>
      </c>
      <c r="T89" s="49">
        <f>100*(Data!$AX85/$C89)</f>
        <v>0</v>
      </c>
      <c r="U89" s="49">
        <f>IF(Data!$AF85=0,"",IF(Q88="","",IF(T89=0,100,IF(AND(T89&gt;0,T89&lt;0.3),100-(T89*6),IF(AND(T89&gt;=0.3,T89&lt;0.7),100-(T89*7),IF(AND(T89&gt;=0.7,T89&lt;1),100-(T89*8),IF(AND(T89&gt;=1,T89&lt;1.3),100-(T89*9),IF(AND(T89&gt;=1.3,T89&lt;1.7),100-(T89*10),IF(AND(T89&gt;=1.7,T89&lt;2),100-(T89*11),IF(AND(T89&gt;=2,T89&lt;2.3),100-(T89*12),IF(AND(T89&gt;=2.3,T89&lt;2.7),100-(T89*13),IF(AND(T89&gt;=2.7,T89&lt;3),100-(T89*14),IF(AND(T89&gt;=3,T89&lt;3.3),100-(T89*15),IF(AND(T89&gt;=3.3,T89&lt;3.7),100-(T89*16),IF(AND(T89&gt;=3.7,T89&lt;4),100-(T89*17),IF(AND(T89&gt;=4,T89&lt;4.3),100-(T89*18),IF(AND(T89&gt;=4.3,T89&lt;4.7),100-(T89*19),IF(AND(T89&gt;=4.7,T89&lt;=5),100-(T89*20),0))))))))))))))))))</f>
        <v>100</v>
      </c>
      <c r="V89" s="50">
        <f>IF(Data!$AF85=0,"",IF(AND(P89&lt;&gt;"",TRIM(Data!$B$5)="miles"),MAX(100-((P89*1000)/$C89),0),IF(AND(P89&lt;&gt;"",TRIM(Data!$B$5)="km"),MAX(100-((P89*1609.34)/$C89),0))))</f>
        <v>100</v>
      </c>
    </row>
    <row r="90" spans="1:22" x14ac:dyDescent="0.25">
      <c r="A90" s="27" t="str">
        <f>CONCATENATE(Data!F86," ",Data!G86)</f>
        <v xml:space="preserve"> </v>
      </c>
      <c r="B90" s="28" t="str">
        <f>CONCATENATE(Data!D86,Data!J86)</f>
        <v>AJ01, AJ02, AJ03</v>
      </c>
      <c r="C90" s="93">
        <f>Data!AF86</f>
        <v>126.79833221435547</v>
      </c>
      <c r="D90" s="58">
        <f>IF(Data!AF86=0,"-",IF(AND(R90="",Q90&lt;&gt;""),F90*$G$4+G90*$G$5+H90*$G$6+I90*$G$7+J90*$G$8,IF(AND(Q90="",P90&lt;&gt;""),F90*$G$4+G90*$G$5+H90*$G$6+I90*$G$7,IF(AND(P90="",O90&lt;&gt;""),F90*$G$4+G90*$G$5+H90*$G$6,IF(AND(O90="",N90&lt;&gt;""),F90*$G$4+G90*$G$5,IF(AND(N90="",M90&lt;&gt;""),F90*$G$4,F90*$G$4+G90*$G$5+H90*$G$6+I90*$G$7+J90*$G$8+K90*$G$9))))))</f>
        <v>58.613584608962213</v>
      </c>
      <c r="E90" s="30" t="str">
        <f>IF(Data!AF86=0,"",IF(D90&lt;$K$7,$J$8,IF(AND(D90&gt;=$K$7,D90&lt;$K$6),$J$7,IF(AND(D90&gt;=$K$6,D90&lt;$K$5),$J$6,IF(D90&gt;=$K$5,$J$5)))))</f>
        <v>High Risk</v>
      </c>
      <c r="F90" s="29">
        <f>IF(Data!$AF86=0,"",IF(AND(M90&lt;&gt;"",TRIM(Data!$B$5)="miles"),MAX(100-((M90*1000)/$C90),0),IF(AND(M90&lt;&gt;"",TRIM(Data!$B$5)="km"),MAX(100-((M90*1609.34)/$C90),0))))</f>
        <v>100</v>
      </c>
      <c r="G90" s="29">
        <f>IF(Data!$AF86=0,"",IF(AND(N90&lt;&gt;"",TRIM(Data!$B$5)="miles"),MAX(100-((N90*1000)/$C90),0),IF(AND(N90&lt;&gt;"",TRIM(Data!$B$5)="km"),MAX(100-((N90*1609.34)/$C90),0))))</f>
        <v>92.113460938039168</v>
      </c>
      <c r="H90" s="29">
        <f>IF(Data!$AF86=0,"",IF(AND(O90&lt;&gt;"",TRIM(Data!$B$5)="miles"),MAX(100-((O90*1000)/$C90),0),IF(AND(O90&lt;&gt;"",TRIM(Data!$B$5)="km"),MAX(100-((O90*1609.34)/$C90),0))))</f>
        <v>100</v>
      </c>
      <c r="I90" s="29">
        <f>IF(Data!$AF86=0,"",IF(P90="","",(0.7*U90+0.3*V90)))</f>
        <v>0</v>
      </c>
      <c r="J90" s="29">
        <f>IF(Data!$AF86=0,"",IF(Q89="","",IF(S90=0,100,IF(AND(S90&gt;0,S90&lt;0.3),100-(S90*6),IF(AND(S90&gt;=0.3,S90&lt;0.7),100-(S90*7),IF(AND(S90&gt;=0.7,S90&lt;1),100-(S90*8),IF(AND(S90&gt;=1,S90&lt;1.3),100-(S90*9),IF(AND(S90&gt;=1.3,S90&lt;1.7),100-(S90*10),IF(AND(S90&gt;=1.7,S90&lt;2),100-(S90*11),IF(AND(S90&gt;=2,S90&lt;2.3),100-(S90*12),IF(AND(S90&gt;=2.3,S90&lt;2.7),100-(S90*13),IF(AND(S90&gt;=2.7,S90&lt;3),100-(S90*14),IF(AND(S90&gt;=3,S90&lt;3.3),100-(S90*15),IF(AND(S90&gt;=3.3,S90&lt;3.7),100-(S90*16),IF(AND(S90&gt;=3.7,S90&lt;4),100-(S90*17),IF(AND(S90&gt;=4,S90&lt;4.3),100-(S90*18),IF(AND(S90&gt;=4.3,S90&lt;4.7),100-(S90*19),IF(AND(S90&gt;=4.7,S90&lt;=5),100-(S90*20),0))))))))))))))))))</f>
        <v>97.011192575791483</v>
      </c>
      <c r="K90" s="29">
        <f>IF(Data!$AF86=0,"",IF(AND(R90&lt;&gt;"",TRIM(Data!$B$5)="miles"),MAX(100-((R90*1000)/$C90),0),IF(AND(R90&lt;&gt;"",TRIM(Data!$B$5)="km"),MAX(100-((R90*1609.34)/$C90),0))))</f>
        <v>100</v>
      </c>
      <c r="L90" s="45">
        <f t="shared" si="2"/>
        <v>26</v>
      </c>
      <c r="M90" s="46">
        <f>Data!AK86</f>
        <v>0</v>
      </c>
      <c r="N90" s="47">
        <f>Data!AO86</f>
        <v>1</v>
      </c>
      <c r="O90" s="47">
        <f>Data!AS86</f>
        <v>0</v>
      </c>
      <c r="P90" s="47">
        <f>Data!AW86</f>
        <v>23</v>
      </c>
      <c r="Q90" s="47">
        <f>Data!BA86</f>
        <v>2</v>
      </c>
      <c r="R90" s="48">
        <f>Data!BE86</f>
        <v>0</v>
      </c>
      <c r="S90" s="49">
        <f>100*(Data!BB86/$C90)</f>
        <v>0.42697248917264563</v>
      </c>
      <c r="T90" s="49">
        <f>100*(Data!$AX86/$C90)</f>
        <v>11.702077731676562</v>
      </c>
      <c r="U90" s="49">
        <f>IF(Data!$AF86=0,"",IF(Q89="","",IF(T90=0,100,IF(AND(T90&gt;0,T90&lt;0.3),100-(T90*6),IF(AND(T90&gt;=0.3,T90&lt;0.7),100-(T90*7),IF(AND(T90&gt;=0.7,T90&lt;1),100-(T90*8),IF(AND(T90&gt;=1,T90&lt;1.3),100-(T90*9),IF(AND(T90&gt;=1.3,T90&lt;1.7),100-(T90*10),IF(AND(T90&gt;=1.7,T90&lt;2),100-(T90*11),IF(AND(T90&gt;=2,T90&lt;2.3),100-(T90*12),IF(AND(T90&gt;=2.3,T90&lt;2.7),100-(T90*13),IF(AND(T90&gt;=2.7,T90&lt;3),100-(T90*14),IF(AND(T90&gt;=3,T90&lt;3.3),100-(T90*15),IF(AND(T90&gt;=3.3,T90&lt;3.7),100-(T90*16),IF(AND(T90&gt;=3.7,T90&lt;4),100-(T90*17),IF(AND(T90&gt;=4,T90&lt;4.3),100-(T90*18),IF(AND(T90&gt;=4.3,T90&lt;4.7),100-(T90*19),IF(AND(T90&gt;=4.7,T90&lt;=5),100-(T90*20),0))))))))))))))))))</f>
        <v>0</v>
      </c>
      <c r="V90" s="50">
        <f>IF(Data!$AF86=0,"",IF(AND(P90&lt;&gt;"",TRIM(Data!$B$5)="miles"),MAX(100-((P90*1000)/$C90),0),IF(AND(P90&lt;&gt;"",TRIM(Data!$B$5)="km"),MAX(100-((P90*1609.34)/$C90),0))))</f>
        <v>0</v>
      </c>
    </row>
    <row r="91" spans="1:22" x14ac:dyDescent="0.25">
      <c r="A91" s="27" t="str">
        <f>CONCATENATE(Data!F87," ",Data!G87)</f>
        <v xml:space="preserve"> </v>
      </c>
      <c r="B91" s="28" t="str">
        <f>CONCATENATE(Data!D87,Data!J87)</f>
        <v>AJ01, AJ02, AJ03</v>
      </c>
      <c r="C91" s="93">
        <f>Data!AF87</f>
        <v>58.289707183837891</v>
      </c>
      <c r="D91" s="58">
        <f>IF(Data!AF87=0,"-",IF(AND(R91="",Q91&lt;&gt;""),F91*$G$4+G91*$G$5+H91*$G$6+I91*$G$7+J91*$G$8,IF(AND(Q91="",P91&lt;&gt;""),F91*$G$4+G91*$G$5+H91*$G$6+I91*$G$7,IF(AND(P91="",O91&lt;&gt;""),F91*$G$4+G91*$G$5+H91*$G$6,IF(AND(O91="",N91&lt;&gt;""),F91*$G$4+G91*$G$5,IF(AND(N91="",M91&lt;&gt;""),F91*$G$4,F91*$G$4+G91*$G$5+H91*$G$6+I91*$G$7+J91*$G$8+K91*$G$9))))))</f>
        <v>60</v>
      </c>
      <c r="E91" s="30" t="str">
        <f>IF(Data!AF87=0,"",IF(D91&lt;$K$7,$J$8,IF(AND(D91&gt;=$K$7,D91&lt;$K$6),$J$7,IF(AND(D91&gt;=$K$6,D91&lt;$K$5),$J$6,IF(D91&gt;=$K$5,$J$5)))))</f>
        <v>Medium Risk</v>
      </c>
      <c r="F91" s="29">
        <f>IF(Data!$AF87=0,"",IF(AND(M91&lt;&gt;"",TRIM(Data!$B$5)="miles"),MAX(100-((M91*1000)/$C91),0),IF(AND(M91&lt;&gt;"",TRIM(Data!$B$5)="km"),MAX(100-((M91*1609.34)/$C91),0))))</f>
        <v>100</v>
      </c>
      <c r="G91" s="29">
        <f>IF(Data!$AF87=0,"",IF(AND(N91&lt;&gt;"",TRIM(Data!$B$5)="miles"),MAX(100-((N91*1000)/$C91),0),IF(AND(N91&lt;&gt;"",TRIM(Data!$B$5)="km"),MAX(100-((N91*1609.34)/$C91),0))))</f>
        <v>100</v>
      </c>
      <c r="H91" s="29">
        <f>IF(Data!$AF87=0,"",IF(AND(O91&lt;&gt;"",TRIM(Data!$B$5)="miles"),MAX(100-((O91*1000)/$C91),0),IF(AND(O91&lt;&gt;"",TRIM(Data!$B$5)="km"),MAX(100-((O91*1609.34)/$C91),0))))</f>
        <v>100</v>
      </c>
      <c r="I91" s="29">
        <f>IF(Data!$AF87=0,"",IF(P91="","",(0.7*U91+0.3*V91)))</f>
        <v>0</v>
      </c>
      <c r="J91" s="29">
        <f>IF(Data!$AF87=0,"",IF(Q90="","",IF(S91=0,100,IF(AND(S91&gt;0,S91&lt;0.3),100-(S91*6),IF(AND(S91&gt;=0.3,S91&lt;0.7),100-(S91*7),IF(AND(S91&gt;=0.7,S91&lt;1),100-(S91*8),IF(AND(S91&gt;=1,S91&lt;1.3),100-(S91*9),IF(AND(S91&gt;=1.3,S91&lt;1.7),100-(S91*10),IF(AND(S91&gt;=1.7,S91&lt;2),100-(S91*11),IF(AND(S91&gt;=2,S91&lt;2.3),100-(S91*12),IF(AND(S91&gt;=2.3,S91&lt;2.7),100-(S91*13),IF(AND(S91&gt;=2.7,S91&lt;3),100-(S91*14),IF(AND(S91&gt;=3,S91&lt;3.3),100-(S91*15),IF(AND(S91&gt;=3.3,S91&lt;3.7),100-(S91*16),IF(AND(S91&gt;=3.7,S91&lt;4),100-(S91*17),IF(AND(S91&gt;=4,S91&lt;4.3),100-(S91*18),IF(AND(S91&gt;=4.3,S91&lt;4.7),100-(S91*19),IF(AND(S91&gt;=4.7,S91&lt;=5),100-(S91*20),0))))))))))))))))))</f>
        <v>100</v>
      </c>
      <c r="K91" s="29">
        <f>IF(Data!$AF87=0,"",IF(AND(R91&lt;&gt;"",TRIM(Data!$B$5)="miles"),MAX(100-((R91*1000)/$C91),0),IF(AND(R91&lt;&gt;"",TRIM(Data!$B$5)="km"),MAX(100-((R91*1609.34)/$C91),0))))</f>
        <v>100</v>
      </c>
      <c r="L91" s="45">
        <f t="shared" si="2"/>
        <v>11</v>
      </c>
      <c r="M91" s="46">
        <f>Data!AK87</f>
        <v>0</v>
      </c>
      <c r="N91" s="47">
        <f>Data!AO87</f>
        <v>0</v>
      </c>
      <c r="O91" s="47">
        <f>Data!AS87</f>
        <v>0</v>
      </c>
      <c r="P91" s="47">
        <f>Data!AW87</f>
        <v>11</v>
      </c>
      <c r="Q91" s="47">
        <f>Data!BA87</f>
        <v>0</v>
      </c>
      <c r="R91" s="48">
        <f>Data!BE87</f>
        <v>0</v>
      </c>
      <c r="S91" s="49">
        <f>100*(Data!BB87/$C91)</f>
        <v>0</v>
      </c>
      <c r="T91" s="49">
        <f>100*(Data!$AX87/$C91)</f>
        <v>11.665556140695433</v>
      </c>
      <c r="U91" s="49">
        <f>IF(Data!$AF87=0,"",IF(Q90="","",IF(T91=0,100,IF(AND(T91&gt;0,T91&lt;0.3),100-(T91*6),IF(AND(T91&gt;=0.3,T91&lt;0.7),100-(T91*7),IF(AND(T91&gt;=0.7,T91&lt;1),100-(T91*8),IF(AND(T91&gt;=1,T91&lt;1.3),100-(T91*9),IF(AND(T91&gt;=1.3,T91&lt;1.7),100-(T91*10),IF(AND(T91&gt;=1.7,T91&lt;2),100-(T91*11),IF(AND(T91&gt;=2,T91&lt;2.3),100-(T91*12),IF(AND(T91&gt;=2.3,T91&lt;2.7),100-(T91*13),IF(AND(T91&gt;=2.7,T91&lt;3),100-(T91*14),IF(AND(T91&gt;=3,T91&lt;3.3),100-(T91*15),IF(AND(T91&gt;=3.3,T91&lt;3.7),100-(T91*16),IF(AND(T91&gt;=3.7,T91&lt;4),100-(T91*17),IF(AND(T91&gt;=4,T91&lt;4.3),100-(T91*18),IF(AND(T91&gt;=4.3,T91&lt;4.7),100-(T91*19),IF(AND(T91&gt;=4.7,T91&lt;=5),100-(T91*20),0))))))))))))))))))</f>
        <v>0</v>
      </c>
      <c r="V91" s="50">
        <f>IF(Data!$AF87=0,"",IF(AND(P91&lt;&gt;"",TRIM(Data!$B$5)="miles"),MAX(100-((P91*1000)/$C91),0),IF(AND(P91&lt;&gt;"",TRIM(Data!$B$5)="km"),MAX(100-((P91*1609.34)/$C91),0))))</f>
        <v>0</v>
      </c>
    </row>
    <row r="92" spans="1:22" x14ac:dyDescent="0.25">
      <c r="A92" s="27" t="str">
        <f>CONCATENATE(Data!F88," ",Data!G88)</f>
        <v xml:space="preserve"> </v>
      </c>
      <c r="B92" s="28" t="str">
        <f>CONCATENATE(Data!D88,Data!J88)</f>
        <v>AJ01, AJ02, AJ03</v>
      </c>
      <c r="C92" s="93">
        <f>Data!AF88</f>
        <v>0.38622325658798218</v>
      </c>
      <c r="D92" s="58">
        <f>IF(Data!AF88=0,"-",IF(AND(R92="",Q92&lt;&gt;""),F92*$G$4+G92*$G$5+H92*$G$6+I92*$G$7+J92*$G$8,IF(AND(Q92="",P92&lt;&gt;""),F92*$G$4+G92*$G$5+H92*$G$6+I92*$G$7,IF(AND(P92="",O92&lt;&gt;""),F92*$G$4+G92*$G$5+H92*$G$6,IF(AND(O92="",N92&lt;&gt;""),F92*$G$4+G92*$G$5,IF(AND(N92="",M92&lt;&gt;""),F92*$G$4,F92*$G$4+G92*$G$5+H92*$G$6+I92*$G$7+J92*$G$8+K92*$G$9))))))</f>
        <v>100</v>
      </c>
      <c r="E92" s="30" t="str">
        <f>IF(Data!AF88=0,"",IF(D92&lt;$K$7,$J$8,IF(AND(D92&gt;=$K$7,D92&lt;$K$6),$J$7,IF(AND(D92&gt;=$K$6,D92&lt;$K$5),$J$6,IF(D92&gt;=$K$5,$J$5)))))</f>
        <v>Low Risk</v>
      </c>
      <c r="F92" s="29">
        <f>IF(Data!$AF88=0,"",IF(AND(M92&lt;&gt;"",TRIM(Data!$B$5)="miles"),MAX(100-((M92*1000)/$C92),0),IF(AND(M92&lt;&gt;"",TRIM(Data!$B$5)="km"),MAX(100-((M92*1609.34)/$C92),0))))</f>
        <v>100</v>
      </c>
      <c r="G92" s="29">
        <f>IF(Data!$AF88=0,"",IF(AND(N92&lt;&gt;"",TRIM(Data!$B$5)="miles"),MAX(100-((N92*1000)/$C92),0),IF(AND(N92&lt;&gt;"",TRIM(Data!$B$5)="km"),MAX(100-((N92*1609.34)/$C92),0))))</f>
        <v>100</v>
      </c>
      <c r="H92" s="29">
        <f>IF(Data!$AF88=0,"",IF(AND(O92&lt;&gt;"",TRIM(Data!$B$5)="miles"),MAX(100-((O92*1000)/$C92),0),IF(AND(O92&lt;&gt;"",TRIM(Data!$B$5)="km"),MAX(100-((O92*1609.34)/$C92),0))))</f>
        <v>100</v>
      </c>
      <c r="I92" s="29">
        <f>IF(Data!$AF88=0,"",IF(P92="","",(0.7*U92+0.3*V92)))</f>
        <v>100</v>
      </c>
      <c r="J92" s="29">
        <f>IF(Data!$AF88=0,"",IF(Q91="","",IF(S92=0,100,IF(AND(S92&gt;0,S92&lt;0.3),100-(S92*6),IF(AND(S92&gt;=0.3,S92&lt;0.7),100-(S92*7),IF(AND(S92&gt;=0.7,S92&lt;1),100-(S92*8),IF(AND(S92&gt;=1,S92&lt;1.3),100-(S92*9),IF(AND(S92&gt;=1.3,S92&lt;1.7),100-(S92*10),IF(AND(S92&gt;=1.7,S92&lt;2),100-(S92*11),IF(AND(S92&gt;=2,S92&lt;2.3),100-(S92*12),IF(AND(S92&gt;=2.3,S92&lt;2.7),100-(S92*13),IF(AND(S92&gt;=2.7,S92&lt;3),100-(S92*14),IF(AND(S92&gt;=3,S92&lt;3.3),100-(S92*15),IF(AND(S92&gt;=3.3,S92&lt;3.7),100-(S92*16),IF(AND(S92&gt;=3.7,S92&lt;4),100-(S92*17),IF(AND(S92&gt;=4,S92&lt;4.3),100-(S92*18),IF(AND(S92&gt;=4.3,S92&lt;4.7),100-(S92*19),IF(AND(S92&gt;=4.7,S92&lt;=5),100-(S92*20),0))))))))))))))))))</f>
        <v>100</v>
      </c>
      <c r="K92" s="29">
        <f>IF(Data!$AF88=0,"",IF(AND(R92&lt;&gt;"",TRIM(Data!$B$5)="miles"),MAX(100-((R92*1000)/$C92),0),IF(AND(R92&lt;&gt;"",TRIM(Data!$B$5)="km"),MAX(100-((R92*1609.34)/$C92),0))))</f>
        <v>100</v>
      </c>
      <c r="L92" s="45">
        <f t="shared" si="2"/>
        <v>0</v>
      </c>
      <c r="M92" s="46">
        <f>Data!AK88</f>
        <v>0</v>
      </c>
      <c r="N92" s="47">
        <f>Data!AO88</f>
        <v>0</v>
      </c>
      <c r="O92" s="47">
        <f>Data!AS88</f>
        <v>0</v>
      </c>
      <c r="P92" s="47">
        <f>Data!AW88</f>
        <v>0</v>
      </c>
      <c r="Q92" s="47">
        <f>Data!BA88</f>
        <v>0</v>
      </c>
      <c r="R92" s="48">
        <f>Data!BE88</f>
        <v>0</v>
      </c>
      <c r="S92" s="49">
        <f>100*(Data!BB88/$C92)</f>
        <v>0</v>
      </c>
      <c r="T92" s="49">
        <f>100*(Data!$AX88/$C92)</f>
        <v>0</v>
      </c>
      <c r="U92" s="49">
        <f>IF(Data!$AF88=0,"",IF(Q91="","",IF(T92=0,100,IF(AND(T92&gt;0,T92&lt;0.3),100-(T92*6),IF(AND(T92&gt;=0.3,T92&lt;0.7),100-(T92*7),IF(AND(T92&gt;=0.7,T92&lt;1),100-(T92*8),IF(AND(T92&gt;=1,T92&lt;1.3),100-(T92*9),IF(AND(T92&gt;=1.3,T92&lt;1.7),100-(T92*10),IF(AND(T92&gt;=1.7,T92&lt;2),100-(T92*11),IF(AND(T92&gt;=2,T92&lt;2.3),100-(T92*12),IF(AND(T92&gt;=2.3,T92&lt;2.7),100-(T92*13),IF(AND(T92&gt;=2.7,T92&lt;3),100-(T92*14),IF(AND(T92&gt;=3,T92&lt;3.3),100-(T92*15),IF(AND(T92&gt;=3.3,T92&lt;3.7),100-(T92*16),IF(AND(T92&gt;=3.7,T92&lt;4),100-(T92*17),IF(AND(T92&gt;=4,T92&lt;4.3),100-(T92*18),IF(AND(T92&gt;=4.3,T92&lt;4.7),100-(T92*19),IF(AND(T92&gt;=4.7,T92&lt;=5),100-(T92*20),0))))))))))))))))))</f>
        <v>100</v>
      </c>
      <c r="V92" s="50">
        <f>IF(Data!$AF88=0,"",IF(AND(P92&lt;&gt;"",TRIM(Data!$B$5)="miles"),MAX(100-((P92*1000)/$C92),0),IF(AND(P92&lt;&gt;"",TRIM(Data!$B$5)="km"),MAX(100-((P92*1609.34)/$C92),0))))</f>
        <v>100</v>
      </c>
    </row>
    <row r="93" spans="1:22" x14ac:dyDescent="0.25">
      <c r="A93" s="27" t="str">
        <f>CONCATENATE(Data!F89," ",Data!G89)</f>
        <v xml:space="preserve"> </v>
      </c>
      <c r="B93" s="28" t="str">
        <f>CONCATENATE(Data!D89,Data!J89)</f>
        <v>AJ01, AJ02, AJ03</v>
      </c>
      <c r="C93" s="93">
        <f>Data!AF89</f>
        <v>72.501579284667969</v>
      </c>
      <c r="D93" s="58">
        <f>IF(Data!AF89=0,"-",IF(AND(R93="",Q93&lt;&gt;""),F93*$G$4+G93*$G$5+H93*$G$6+I93*$G$7+J93*$G$8,IF(AND(Q93="",P93&lt;&gt;""),F93*$G$4+G93*$G$5+H93*$G$6+I93*$G$7,IF(AND(P93="",O93&lt;&gt;""),F93*$G$4+G93*$G$5+H93*$G$6,IF(AND(O93="",N93&lt;&gt;""),F93*$G$4+G93*$G$5,IF(AND(N93="",M93&lt;&gt;""),F93*$G$4,F93*$G$4+G93*$G$5+H93*$G$6+I93*$G$7+J93*$G$8+K93*$G$9))))))</f>
        <v>60</v>
      </c>
      <c r="E93" s="30" t="str">
        <f>IF(Data!AF89=0,"",IF(D93&lt;$K$7,$J$8,IF(AND(D93&gt;=$K$7,D93&lt;$K$6),$J$7,IF(AND(D93&gt;=$K$6,D93&lt;$K$5),$J$6,IF(D93&gt;=$K$5,$J$5)))))</f>
        <v>Medium Risk</v>
      </c>
      <c r="F93" s="29">
        <f>IF(Data!$AF89=0,"",IF(AND(M93&lt;&gt;"",TRIM(Data!$B$5)="miles"),MAX(100-((M93*1000)/$C93),0),IF(AND(M93&lt;&gt;"",TRIM(Data!$B$5)="km"),MAX(100-((M93*1609.34)/$C93),0))))</f>
        <v>100</v>
      </c>
      <c r="G93" s="29">
        <f>IF(Data!$AF89=0,"",IF(AND(N93&lt;&gt;"",TRIM(Data!$B$5)="miles"),MAX(100-((N93*1000)/$C93),0),IF(AND(N93&lt;&gt;"",TRIM(Data!$B$5)="km"),MAX(100-((N93*1609.34)/$C93),0))))</f>
        <v>100</v>
      </c>
      <c r="H93" s="29">
        <f>IF(Data!$AF89=0,"",IF(AND(O93&lt;&gt;"",TRIM(Data!$B$5)="miles"),MAX(100-((O93*1000)/$C93),0),IF(AND(O93&lt;&gt;"",TRIM(Data!$B$5)="km"),MAX(100-((O93*1609.34)/$C93),0))))</f>
        <v>100</v>
      </c>
      <c r="I93" s="29">
        <f>IF(Data!$AF89=0,"",IF(P93="","",(0.7*U93+0.3*V93)))</f>
        <v>0</v>
      </c>
      <c r="J93" s="29">
        <f>IF(Data!$AF89=0,"",IF(Q92="","",IF(S93=0,100,IF(AND(S93&gt;0,S93&lt;0.3),100-(S93*6),IF(AND(S93&gt;=0.3,S93&lt;0.7),100-(S93*7),IF(AND(S93&gt;=0.7,S93&lt;1),100-(S93*8),IF(AND(S93&gt;=1,S93&lt;1.3),100-(S93*9),IF(AND(S93&gt;=1.3,S93&lt;1.7),100-(S93*10),IF(AND(S93&gt;=1.7,S93&lt;2),100-(S93*11),IF(AND(S93&gt;=2,S93&lt;2.3),100-(S93*12),IF(AND(S93&gt;=2.3,S93&lt;2.7),100-(S93*13),IF(AND(S93&gt;=2.7,S93&lt;3),100-(S93*14),IF(AND(S93&gt;=3,S93&lt;3.3),100-(S93*15),IF(AND(S93&gt;=3.3,S93&lt;3.7),100-(S93*16),IF(AND(S93&gt;=3.7,S93&lt;4),100-(S93*17),IF(AND(S93&gt;=4,S93&lt;4.3),100-(S93*18),IF(AND(S93&gt;=4.3,S93&lt;4.7),100-(S93*19),IF(AND(S93&gt;=4.7,S93&lt;=5),100-(S93*20),0))))))))))))))))))</f>
        <v>100</v>
      </c>
      <c r="K93" s="29">
        <f>IF(Data!$AF89=0,"",IF(AND(R93&lt;&gt;"",TRIM(Data!$B$5)="miles"),MAX(100-((R93*1000)/$C93),0),IF(AND(R93&lt;&gt;"",TRIM(Data!$B$5)="km"),MAX(100-((R93*1609.34)/$C93),0))))</f>
        <v>100</v>
      </c>
      <c r="L93" s="45">
        <f t="shared" si="2"/>
        <v>10</v>
      </c>
      <c r="M93" s="46">
        <f>Data!AK89</f>
        <v>0</v>
      </c>
      <c r="N93" s="47">
        <f>Data!AO89</f>
        <v>0</v>
      </c>
      <c r="O93" s="47">
        <f>Data!AS89</f>
        <v>0</v>
      </c>
      <c r="P93" s="47">
        <f>Data!AW89</f>
        <v>10</v>
      </c>
      <c r="Q93" s="47">
        <f>Data!BA89</f>
        <v>0</v>
      </c>
      <c r="R93" s="48">
        <f>Data!BE89</f>
        <v>0</v>
      </c>
      <c r="S93" s="49">
        <f>100*(Data!BB89/$C93)</f>
        <v>0</v>
      </c>
      <c r="T93" s="49">
        <f>100*(Data!$AX89/$C93)</f>
        <v>9.692178262550053</v>
      </c>
      <c r="U93" s="49">
        <f>IF(Data!$AF89=0,"",IF(Q92="","",IF(T93=0,100,IF(AND(T93&gt;0,T93&lt;0.3),100-(T93*6),IF(AND(T93&gt;=0.3,T93&lt;0.7),100-(T93*7),IF(AND(T93&gt;=0.7,T93&lt;1),100-(T93*8),IF(AND(T93&gt;=1,T93&lt;1.3),100-(T93*9),IF(AND(T93&gt;=1.3,T93&lt;1.7),100-(T93*10),IF(AND(T93&gt;=1.7,T93&lt;2),100-(T93*11),IF(AND(T93&gt;=2,T93&lt;2.3),100-(T93*12),IF(AND(T93&gt;=2.3,T93&lt;2.7),100-(T93*13),IF(AND(T93&gt;=2.7,T93&lt;3),100-(T93*14),IF(AND(T93&gt;=3,T93&lt;3.3),100-(T93*15),IF(AND(T93&gt;=3.3,T93&lt;3.7),100-(T93*16),IF(AND(T93&gt;=3.7,T93&lt;4),100-(T93*17),IF(AND(T93&gt;=4,T93&lt;4.3),100-(T93*18),IF(AND(T93&gt;=4.3,T93&lt;4.7),100-(T93*19),IF(AND(T93&gt;=4.7,T93&lt;=5),100-(T93*20),0))))))))))))))))))</f>
        <v>0</v>
      </c>
      <c r="V93" s="50">
        <f>IF(Data!$AF89=0,"",IF(AND(P93&lt;&gt;"",TRIM(Data!$B$5)="miles"),MAX(100-((P93*1000)/$C93),0),IF(AND(P93&lt;&gt;"",TRIM(Data!$B$5)="km"),MAX(100-((P93*1609.34)/$C93),0))))</f>
        <v>0</v>
      </c>
    </row>
    <row r="94" spans="1:22" x14ac:dyDescent="0.25">
      <c r="A94" s="27" t="str">
        <f>CONCATENATE(Data!F90," ",Data!G90)</f>
        <v xml:space="preserve"> </v>
      </c>
      <c r="B94" s="28" t="str">
        <f>CONCATENATE(Data!D90,Data!J90)</f>
        <v>AJ01, AJ02, AJ03</v>
      </c>
      <c r="C94" s="93">
        <f>Data!AF90</f>
        <v>168.82040405273438</v>
      </c>
      <c r="D94" s="58">
        <f>IF(Data!AF90=0,"-",IF(AND(R94="",Q94&lt;&gt;""),F94*$G$4+G94*$G$5+H94*$G$6+I94*$G$7+J94*$G$8,IF(AND(Q94="",P94&lt;&gt;""),F94*$G$4+G94*$G$5+H94*$G$6+I94*$G$7,IF(AND(P94="",O94&lt;&gt;""),F94*$G$4+G94*$G$5+H94*$G$6,IF(AND(O94="",N94&lt;&gt;""),F94*$G$4+G94*$G$5,IF(AND(N94="",M94&lt;&gt;""),F94*$G$4,F94*$G$4+G94*$G$5+H94*$G$6+I94*$G$7+J94*$G$8+K94*$G$9))))))</f>
        <v>59.700351037117485</v>
      </c>
      <c r="E94" s="30" t="str">
        <f>IF(Data!AF90=0,"",IF(D94&lt;$K$7,$J$8,IF(AND(D94&gt;=$K$7,D94&lt;$K$6),$J$7,IF(AND(D94&gt;=$K$6,D94&lt;$K$5),$J$6,IF(D94&gt;=$K$5,$J$5)))))</f>
        <v>High Risk</v>
      </c>
      <c r="F94" s="29">
        <f>IF(Data!$AF90=0,"",IF(AND(M94&lt;&gt;"",TRIM(Data!$B$5)="miles"),MAX(100-((M94*1000)/$C94),0),IF(AND(M94&lt;&gt;"",TRIM(Data!$B$5)="km"),MAX(100-((M94*1609.34)/$C94),0))))</f>
        <v>100</v>
      </c>
      <c r="G94" s="29">
        <f>IF(Data!$AF90=0,"",IF(AND(N94&lt;&gt;"",TRIM(Data!$B$5)="miles"),MAX(100-((N94*1000)/$C94),0),IF(AND(N94&lt;&gt;"",TRIM(Data!$B$5)="km"),MAX(100-((N94*1609.34)/$C94),0))))</f>
        <v>100</v>
      </c>
      <c r="H94" s="29">
        <f>IF(Data!$AF90=0,"",IF(AND(O94&lt;&gt;"",TRIM(Data!$B$5)="miles"),MAX(100-((O94*1000)/$C94),0),IF(AND(O94&lt;&gt;"",TRIM(Data!$B$5)="km"),MAX(100-((O94*1609.34)/$C94),0))))</f>
        <v>100</v>
      </c>
      <c r="I94" s="29">
        <f>IF(Data!$AF90=0,"",IF(P94="","",(0.7*U94+0.3*V94)))</f>
        <v>0</v>
      </c>
      <c r="J94" s="29">
        <f>IF(Data!$AF90=0,"",IF(Q93="","",IF(S94=0,100,IF(AND(S94&gt;0,S94&lt;0.3),100-(S94*6),IF(AND(S94&gt;=0.3,S94&lt;0.7),100-(S94*7),IF(AND(S94&gt;=0.7,S94&lt;1),100-(S94*8),IF(AND(S94&gt;=1,S94&lt;1.3),100-(S94*9),IF(AND(S94&gt;=1.3,S94&lt;1.7),100-(S94*10),IF(AND(S94&gt;=1.7,S94&lt;2),100-(S94*11),IF(AND(S94&gt;=2,S94&lt;2.3),100-(S94*12),IF(AND(S94&gt;=2.3,S94&lt;2.7),100-(S94*13),IF(AND(S94&gt;=2.7,S94&lt;3),100-(S94*14),IF(AND(S94&gt;=3,S94&lt;3.3),100-(S94*15),IF(AND(S94&gt;=3.3,S94&lt;3.7),100-(S94*16),IF(AND(S94&gt;=3.7,S94&lt;4),100-(S94*17),IF(AND(S94&gt;=4,S94&lt;4.3),100-(S94*18),IF(AND(S94&gt;=4.3,S94&lt;4.7),100-(S94*19),IF(AND(S94&gt;=4.7,S94&lt;=5),100-(S94*20),0))))))))))))))))))</f>
        <v>98.501755185587442</v>
      </c>
      <c r="K94" s="29">
        <f>IF(Data!$AF90=0,"",IF(AND(R94&lt;&gt;"",TRIM(Data!$B$5)="miles"),MAX(100-((R94*1000)/$C94),0),IF(AND(R94&lt;&gt;"",TRIM(Data!$B$5)="km"),MAX(100-((R94*1609.34)/$C94),0))))</f>
        <v>100</v>
      </c>
      <c r="L94" s="45">
        <f t="shared" si="2"/>
        <v>33</v>
      </c>
      <c r="M94" s="46">
        <f>Data!AK90</f>
        <v>0</v>
      </c>
      <c r="N94" s="47">
        <f>Data!AO90</f>
        <v>0</v>
      </c>
      <c r="O94" s="47">
        <f>Data!AS90</f>
        <v>0</v>
      </c>
      <c r="P94" s="47">
        <f>Data!AW90</f>
        <v>32</v>
      </c>
      <c r="Q94" s="47">
        <f>Data!BA90</f>
        <v>1</v>
      </c>
      <c r="R94" s="48">
        <f>Data!BE90</f>
        <v>0</v>
      </c>
      <c r="S94" s="49">
        <f>100*(Data!BB90/$C94)</f>
        <v>0.24970746906875876</v>
      </c>
      <c r="T94" s="49">
        <f>100*(Data!$AX90/$C94)</f>
        <v>22.53863812244132</v>
      </c>
      <c r="U94" s="49">
        <f>IF(Data!$AF90=0,"",IF(Q93="","",IF(T94=0,100,IF(AND(T94&gt;0,T94&lt;0.3),100-(T94*6),IF(AND(T94&gt;=0.3,T94&lt;0.7),100-(T94*7),IF(AND(T94&gt;=0.7,T94&lt;1),100-(T94*8),IF(AND(T94&gt;=1,T94&lt;1.3),100-(T94*9),IF(AND(T94&gt;=1.3,T94&lt;1.7),100-(T94*10),IF(AND(T94&gt;=1.7,T94&lt;2),100-(T94*11),IF(AND(T94&gt;=2,T94&lt;2.3),100-(T94*12),IF(AND(T94&gt;=2.3,T94&lt;2.7),100-(T94*13),IF(AND(T94&gt;=2.7,T94&lt;3),100-(T94*14),IF(AND(T94&gt;=3,T94&lt;3.3),100-(T94*15),IF(AND(T94&gt;=3.3,T94&lt;3.7),100-(T94*16),IF(AND(T94&gt;=3.7,T94&lt;4),100-(T94*17),IF(AND(T94&gt;=4,T94&lt;4.3),100-(T94*18),IF(AND(T94&gt;=4.3,T94&lt;4.7),100-(T94*19),IF(AND(T94&gt;=4.7,T94&lt;=5),100-(T94*20),0))))))))))))))))))</f>
        <v>0</v>
      </c>
      <c r="V94" s="50">
        <f>IF(Data!$AF90=0,"",IF(AND(P94&lt;&gt;"",TRIM(Data!$B$5)="miles"),MAX(100-((P94*1000)/$C94),0),IF(AND(P94&lt;&gt;"",TRIM(Data!$B$5)="km"),MAX(100-((P94*1609.34)/$C94),0))))</f>
        <v>0</v>
      </c>
    </row>
    <row r="95" spans="1:22" x14ac:dyDescent="0.25">
      <c r="A95" s="27" t="str">
        <f>CONCATENATE(Data!F91," ",Data!G91)</f>
        <v xml:space="preserve"> </v>
      </c>
      <c r="B95" s="28" t="str">
        <f>CONCATENATE(Data!D91,Data!J91)</f>
        <v>AJ01, AJ02, AJ03</v>
      </c>
      <c r="C95" s="93">
        <f>Data!AF91</f>
        <v>29.510643005371094</v>
      </c>
      <c r="D95" s="58">
        <f>IF(Data!AF91=0,"-",IF(AND(R95="",Q95&lt;&gt;""),F95*$G$4+G95*$G$5+H95*$G$6+I95*$G$7+J95*$G$8,IF(AND(Q95="",P95&lt;&gt;""),F95*$G$4+G95*$G$5+H95*$G$6+I95*$G$7,IF(AND(P95="",O95&lt;&gt;""),F95*$G$4+G95*$G$5+H95*$G$6,IF(AND(O95="",N95&lt;&gt;""),F95*$G$4+G95*$G$5,IF(AND(N95="",M95&lt;&gt;""),F95*$G$4,F95*$G$4+G95*$G$5+H95*$G$6+I95*$G$7+J95*$G$8+K95*$G$9))))))</f>
        <v>50</v>
      </c>
      <c r="E95" s="30" t="str">
        <f>IF(Data!AF91=0,"",IF(D95&lt;$K$7,$J$8,IF(AND(D95&gt;=$K$7,D95&lt;$K$6),$J$7,IF(AND(D95&gt;=$K$6,D95&lt;$K$5),$J$6,IF(D95&gt;=$K$5,$J$5)))))</f>
        <v>High Risk</v>
      </c>
      <c r="F95" s="29">
        <f>IF(Data!$AF91=0,"",IF(AND(M95&lt;&gt;"",TRIM(Data!$B$5)="miles"),MAX(100-((M95*1000)/$C95),0),IF(AND(M95&lt;&gt;"",TRIM(Data!$B$5)="km"),MAX(100-((M95*1609.34)/$C95),0))))</f>
        <v>100</v>
      </c>
      <c r="G95" s="29">
        <f>IF(Data!$AF91=0,"",IF(AND(N95&lt;&gt;"",TRIM(Data!$B$5)="miles"),MAX(100-((N95*1000)/$C95),0),IF(AND(N95&lt;&gt;"",TRIM(Data!$B$5)="km"),MAX(100-((N95*1609.34)/$C95),0))))</f>
        <v>100</v>
      </c>
      <c r="H95" s="29">
        <f>IF(Data!$AF91=0,"",IF(AND(O95&lt;&gt;"",TRIM(Data!$B$5)="miles"),MAX(100-((O95*1000)/$C95),0),IF(AND(O95&lt;&gt;"",TRIM(Data!$B$5)="km"),MAX(100-((O95*1609.34)/$C95),0))))</f>
        <v>100</v>
      </c>
      <c r="I95" s="29">
        <f>IF(Data!$AF91=0,"",IF(P95="","",(0.7*U95+0.3*V95)))</f>
        <v>0</v>
      </c>
      <c r="J95" s="29">
        <f>IF(Data!$AF91=0,"",IF(Q94="","",IF(S95=0,100,IF(AND(S95&gt;0,S95&lt;0.3),100-(S95*6),IF(AND(S95&gt;=0.3,S95&lt;0.7),100-(S95*7),IF(AND(S95&gt;=0.7,S95&lt;1),100-(S95*8),IF(AND(S95&gt;=1,S95&lt;1.3),100-(S95*9),IF(AND(S95&gt;=1.3,S95&lt;1.7),100-(S95*10),IF(AND(S95&gt;=1.7,S95&lt;2),100-(S95*11),IF(AND(S95&gt;=2,S95&lt;2.3),100-(S95*12),IF(AND(S95&gt;=2.3,S95&lt;2.7),100-(S95*13),IF(AND(S95&gt;=2.7,S95&lt;3),100-(S95*14),IF(AND(S95&gt;=3,S95&lt;3.3),100-(S95*15),IF(AND(S95&gt;=3.3,S95&lt;3.7),100-(S95*16),IF(AND(S95&gt;=3.7,S95&lt;4),100-(S95*17),IF(AND(S95&gt;=4,S95&lt;4.3),100-(S95*18),IF(AND(S95&gt;=4.3,S95&lt;4.7),100-(S95*19),IF(AND(S95&gt;=4.7,S95&lt;=5),100-(S95*20),0))))))))))))))))))</f>
        <v>100</v>
      </c>
      <c r="K95" s="29">
        <f>IF(Data!$AF91=0,"",IF(AND(R95&lt;&gt;"",TRIM(Data!$B$5)="miles"),MAX(100-((R95*1000)/$C95),0),IF(AND(R95&lt;&gt;"",TRIM(Data!$B$5)="km"),MAX(100-((R95*1609.34)/$C95),0))))</f>
        <v>0</v>
      </c>
      <c r="L95" s="45">
        <f t="shared" si="2"/>
        <v>7</v>
      </c>
      <c r="M95" s="46">
        <f>Data!AK91</f>
        <v>0</v>
      </c>
      <c r="N95" s="47">
        <f>Data!AO91</f>
        <v>0</v>
      </c>
      <c r="O95" s="47">
        <f>Data!AS91</f>
        <v>0</v>
      </c>
      <c r="P95" s="47">
        <f>Data!AW91</f>
        <v>4</v>
      </c>
      <c r="Q95" s="47">
        <f>Data!BA91</f>
        <v>0</v>
      </c>
      <c r="R95" s="48">
        <f>Data!BE91</f>
        <v>3</v>
      </c>
      <c r="S95" s="49">
        <f>100*(Data!BB91/$C95)</f>
        <v>0</v>
      </c>
      <c r="T95" s="49">
        <f>100*(Data!$AX91/$C95)</f>
        <v>5.7455609867738495</v>
      </c>
      <c r="U95" s="49">
        <f>IF(Data!$AF91=0,"",IF(Q94="","",IF(T95=0,100,IF(AND(T95&gt;0,T95&lt;0.3),100-(T95*6),IF(AND(T95&gt;=0.3,T95&lt;0.7),100-(T95*7),IF(AND(T95&gt;=0.7,T95&lt;1),100-(T95*8),IF(AND(T95&gt;=1,T95&lt;1.3),100-(T95*9),IF(AND(T95&gt;=1.3,T95&lt;1.7),100-(T95*10),IF(AND(T95&gt;=1.7,T95&lt;2),100-(T95*11),IF(AND(T95&gt;=2,T95&lt;2.3),100-(T95*12),IF(AND(T95&gt;=2.3,T95&lt;2.7),100-(T95*13),IF(AND(T95&gt;=2.7,T95&lt;3),100-(T95*14),IF(AND(T95&gt;=3,T95&lt;3.3),100-(T95*15),IF(AND(T95&gt;=3.3,T95&lt;3.7),100-(T95*16),IF(AND(T95&gt;=3.7,T95&lt;4),100-(T95*17),IF(AND(T95&gt;=4,T95&lt;4.3),100-(T95*18),IF(AND(T95&gt;=4.3,T95&lt;4.7),100-(T95*19),IF(AND(T95&gt;=4.7,T95&lt;=5),100-(T95*20),0))))))))))))))))))</f>
        <v>0</v>
      </c>
      <c r="V95" s="50">
        <f>IF(Data!$AF91=0,"",IF(AND(P95&lt;&gt;"",TRIM(Data!$B$5)="miles"),MAX(100-((P95*1000)/$C95),0),IF(AND(P95&lt;&gt;"",TRIM(Data!$B$5)="km"),MAX(100-((P95*1609.34)/$C95),0))))</f>
        <v>0</v>
      </c>
    </row>
    <row r="96" spans="1:22" x14ac:dyDescent="0.25">
      <c r="A96" s="27" t="str">
        <f>CONCATENATE(Data!F92," ",Data!G92)</f>
        <v xml:space="preserve"> </v>
      </c>
      <c r="B96" s="28" t="str">
        <f>CONCATENATE(Data!D92,Data!J92)</f>
        <v>AJ01, AJ02, AJ03</v>
      </c>
      <c r="C96" s="93">
        <f>Data!AF92</f>
        <v>60.397029876708984</v>
      </c>
      <c r="D96" s="58">
        <f>IF(Data!AF92=0,"-",IF(AND(R96="",Q96&lt;&gt;""),F96*$G$4+G96*$G$5+H96*$G$6+I96*$G$7+J96*$G$8,IF(AND(Q96="",P96&lt;&gt;""),F96*$G$4+G96*$G$5+H96*$G$6+I96*$G$7,IF(AND(P96="",O96&lt;&gt;""),F96*$G$4+G96*$G$5+H96*$G$6,IF(AND(O96="",N96&lt;&gt;""),F96*$G$4+G96*$G$5,IF(AND(N96="",M96&lt;&gt;""),F96*$G$4,F96*$G$4+G96*$G$5+H96*$G$6+I96*$G$7+J96*$G$8+K96*$G$9))))))</f>
        <v>76.505138757278516</v>
      </c>
      <c r="E96" s="30" t="str">
        <f>IF(Data!AF92=0,"",IF(D96&lt;$K$7,$J$8,IF(AND(D96&gt;=$K$7,D96&lt;$K$6),$J$7,IF(AND(D96&gt;=$K$6,D96&lt;$K$5),$J$6,IF(D96&gt;=$K$5,$J$5)))))</f>
        <v>Mild Risk</v>
      </c>
      <c r="F96" s="29">
        <f>IF(Data!$AF92=0,"",IF(AND(M96&lt;&gt;"",TRIM(Data!$B$5)="miles"),MAX(100-((M96*1000)/$C96),0),IF(AND(M96&lt;&gt;"",TRIM(Data!$B$5)="km"),MAX(100-((M96*1609.34)/$C96),0))))</f>
        <v>100</v>
      </c>
      <c r="G96" s="29">
        <f>IF(Data!$AF92=0,"",IF(AND(N96&lt;&gt;"",TRIM(Data!$B$5)="miles"),MAX(100-((N96*1000)/$C96),0),IF(AND(N96&lt;&gt;"",TRIM(Data!$B$5)="km"),MAX(100-((N96*1609.34)/$C96),0))))</f>
        <v>100</v>
      </c>
      <c r="H96" s="29">
        <f>IF(Data!$AF92=0,"",IF(AND(O96&lt;&gt;"",TRIM(Data!$B$5)="miles"),MAX(100-((O96*1000)/$C96),0),IF(AND(O96&lt;&gt;"",TRIM(Data!$B$5)="km"),MAX(100-((O96*1609.34)/$C96),0))))</f>
        <v>100</v>
      </c>
      <c r="I96" s="29">
        <f>IF(Data!$AF92=0,"",IF(P96="","",(0.7*U96+0.3*V96)))</f>
        <v>41.262846893196297</v>
      </c>
      <c r="J96" s="29">
        <f>IF(Data!$AF92=0,"",IF(Q95="","",IF(S96=0,100,IF(AND(S96&gt;0,S96&lt;0.3),100-(S96*6),IF(AND(S96&gt;=0.3,S96&lt;0.7),100-(S96*7),IF(AND(S96&gt;=0.7,S96&lt;1),100-(S96*8),IF(AND(S96&gt;=1,S96&lt;1.3),100-(S96*9),IF(AND(S96&gt;=1.3,S96&lt;1.7),100-(S96*10),IF(AND(S96&gt;=1.7,S96&lt;2),100-(S96*11),IF(AND(S96&gt;=2,S96&lt;2.3),100-(S96*12),IF(AND(S96&gt;=2.3,S96&lt;2.7),100-(S96*13),IF(AND(S96&gt;=2.7,S96&lt;3),100-(S96*14),IF(AND(S96&gt;=3,S96&lt;3.3),100-(S96*15),IF(AND(S96&gt;=3.3,S96&lt;3.7),100-(S96*16),IF(AND(S96&gt;=3.7,S96&lt;4),100-(S96*17),IF(AND(S96&gt;=4,S96&lt;4.3),100-(S96*18),IF(AND(S96&gt;=4.3,S96&lt;4.7),100-(S96*19),IF(AND(S96&gt;=4.7,S96&lt;=5),100-(S96*20),0))))))))))))))))))</f>
        <v>100</v>
      </c>
      <c r="K96" s="29">
        <f>IF(Data!$AF92=0,"",IF(AND(R96&lt;&gt;"",TRIM(Data!$B$5)="miles"),MAX(100-((R96*1000)/$C96),0),IF(AND(R96&lt;&gt;"",TRIM(Data!$B$5)="km"),MAX(100-((R96*1609.34)/$C96),0))))</f>
        <v>100</v>
      </c>
      <c r="L96" s="45">
        <f t="shared" si="2"/>
        <v>4</v>
      </c>
      <c r="M96" s="46">
        <f>Data!AK92</f>
        <v>0</v>
      </c>
      <c r="N96" s="47">
        <f>Data!AO92</f>
        <v>0</v>
      </c>
      <c r="O96" s="47">
        <f>Data!AS92</f>
        <v>0</v>
      </c>
      <c r="P96" s="47">
        <f>Data!AW92</f>
        <v>4</v>
      </c>
      <c r="Q96" s="47">
        <f>Data!BA92</f>
        <v>0</v>
      </c>
      <c r="R96" s="48">
        <f>Data!BE92</f>
        <v>0</v>
      </c>
      <c r="S96" s="49">
        <f>100*(Data!BB92/$C96)</f>
        <v>0</v>
      </c>
      <c r="T96" s="49">
        <f>100*(Data!$AX92/$C96)</f>
        <v>3.4704130730798672</v>
      </c>
      <c r="U96" s="49">
        <f>IF(Data!$AF92=0,"",IF(Q95="","",IF(T96=0,100,IF(AND(T96&gt;0,T96&lt;0.3),100-(T96*6),IF(AND(T96&gt;=0.3,T96&lt;0.7),100-(T96*7),IF(AND(T96&gt;=0.7,T96&lt;1),100-(T96*8),IF(AND(T96&gt;=1,T96&lt;1.3),100-(T96*9),IF(AND(T96&gt;=1.3,T96&lt;1.7),100-(T96*10),IF(AND(T96&gt;=1.7,T96&lt;2),100-(T96*11),IF(AND(T96&gt;=2,T96&lt;2.3),100-(T96*12),IF(AND(T96&gt;=2.3,T96&lt;2.7),100-(T96*13),IF(AND(T96&gt;=2.7,T96&lt;3),100-(T96*14),IF(AND(T96&gt;=3,T96&lt;3.3),100-(T96*15),IF(AND(T96&gt;=3.3,T96&lt;3.7),100-(T96*16),IF(AND(T96&gt;=3.7,T96&lt;4),100-(T96*17),IF(AND(T96&gt;=4,T96&lt;4.3),100-(T96*18),IF(AND(T96&gt;=4.3,T96&lt;4.7),100-(T96*19),IF(AND(T96&gt;=4.7,T96&lt;=5),100-(T96*20),0))))))))))))))))))</f>
        <v>44.473390830722124</v>
      </c>
      <c r="V96" s="50">
        <f>IF(Data!$AF92=0,"",IF(AND(P96&lt;&gt;"",TRIM(Data!$B$5)="miles"),MAX(100-((P96*1000)/$C96),0),IF(AND(P96&lt;&gt;"",TRIM(Data!$B$5)="km"),MAX(100-((P96*1609.34)/$C96),0))))</f>
        <v>33.771577705636034</v>
      </c>
    </row>
    <row r="97" spans="1:22" x14ac:dyDescent="0.25">
      <c r="A97" s="27" t="str">
        <f>CONCATENATE(Data!F93," ",Data!G93)</f>
        <v xml:space="preserve"> </v>
      </c>
      <c r="B97" s="28" t="str">
        <f>CONCATENATE(Data!D93,Data!J93)</f>
        <v>AJ01, AJ02, AJ03</v>
      </c>
      <c r="C97" s="93">
        <f>Data!AF93</f>
        <v>16.526435852050781</v>
      </c>
      <c r="D97" s="58">
        <f>IF(Data!AF93=0,"-",IF(AND(R97="",Q97&lt;&gt;""),F97*$G$4+G97*$G$5+H97*$G$6+I97*$G$7+J97*$G$8,IF(AND(Q97="",P97&lt;&gt;""),F97*$G$4+G97*$G$5+H97*$G$6+I97*$G$7,IF(AND(P97="",O97&lt;&gt;""),F97*$G$4+G97*$G$5+H97*$G$6,IF(AND(O97="",N97&lt;&gt;""),F97*$G$4+G97*$G$5,IF(AND(N97="",M97&lt;&gt;""),F97*$G$4,F97*$G$4+G97*$G$5+H97*$G$6+I97*$G$7+J97*$G$8+K97*$G$9))))))</f>
        <v>90</v>
      </c>
      <c r="E97" s="30" t="str">
        <f>IF(Data!AF93=0,"",IF(D97&lt;$K$7,$J$8,IF(AND(D97&gt;=$K$7,D97&lt;$K$6),$J$7,IF(AND(D97&gt;=$K$6,D97&lt;$K$5),$J$6,IF(D97&gt;=$K$5,$J$5)))))</f>
        <v>Mild Risk</v>
      </c>
      <c r="F97" s="29">
        <f>IF(Data!$AF93=0,"",IF(AND(M97&lt;&gt;"",TRIM(Data!$B$5)="miles"),MAX(100-((M97*1000)/$C97),0),IF(AND(M97&lt;&gt;"",TRIM(Data!$B$5)="km"),MAX(100-((M97*1609.34)/$C97),0))))</f>
        <v>100</v>
      </c>
      <c r="G97" s="29">
        <f>IF(Data!$AF93=0,"",IF(AND(N97&lt;&gt;"",TRIM(Data!$B$5)="miles"),MAX(100-((N97*1000)/$C97),0),IF(AND(N97&lt;&gt;"",TRIM(Data!$B$5)="km"),MAX(100-((N97*1609.34)/$C97),0))))</f>
        <v>100</v>
      </c>
      <c r="H97" s="29">
        <f>IF(Data!$AF93=0,"",IF(AND(O97&lt;&gt;"",TRIM(Data!$B$5)="miles"),MAX(100-((O97*1000)/$C97),0),IF(AND(O97&lt;&gt;"",TRIM(Data!$B$5)="km"),MAX(100-((O97*1609.34)/$C97),0))))</f>
        <v>100</v>
      </c>
      <c r="I97" s="29">
        <f>IF(Data!$AF93=0,"",IF(P97="","",(0.7*U97+0.3*V97)))</f>
        <v>100</v>
      </c>
      <c r="J97" s="29">
        <f>IF(Data!$AF93=0,"",IF(Q96="","",IF(S97=0,100,IF(AND(S97&gt;0,S97&lt;0.3),100-(S97*6),IF(AND(S97&gt;=0.3,S97&lt;0.7),100-(S97*7),IF(AND(S97&gt;=0.7,S97&lt;1),100-(S97*8),IF(AND(S97&gt;=1,S97&lt;1.3),100-(S97*9),IF(AND(S97&gt;=1.3,S97&lt;1.7),100-(S97*10),IF(AND(S97&gt;=1.7,S97&lt;2),100-(S97*11),IF(AND(S97&gt;=2,S97&lt;2.3),100-(S97*12),IF(AND(S97&gt;=2.3,S97&lt;2.7),100-(S97*13),IF(AND(S97&gt;=2.7,S97&lt;3),100-(S97*14),IF(AND(S97&gt;=3,S97&lt;3.3),100-(S97*15),IF(AND(S97&gt;=3.3,S97&lt;3.7),100-(S97*16),IF(AND(S97&gt;=3.7,S97&lt;4),100-(S97*17),IF(AND(S97&gt;=4,S97&lt;4.3),100-(S97*18),IF(AND(S97&gt;=4.3,S97&lt;4.7),100-(S97*19),IF(AND(S97&gt;=4.7,S97&lt;=5),100-(S97*20),0))))))))))))))))))</f>
        <v>100</v>
      </c>
      <c r="K97" s="29">
        <f>IF(Data!$AF93=0,"",IF(AND(R97&lt;&gt;"",TRIM(Data!$B$5)="miles"),MAX(100-((R97*1000)/$C97),0),IF(AND(R97&lt;&gt;"",TRIM(Data!$B$5)="km"),MAX(100-((R97*1609.34)/$C97),0))))</f>
        <v>0</v>
      </c>
      <c r="L97" s="45">
        <f t="shared" si="2"/>
        <v>7</v>
      </c>
      <c r="M97" s="46">
        <f>Data!AK93</f>
        <v>0</v>
      </c>
      <c r="N97" s="47">
        <f>Data!AO93</f>
        <v>0</v>
      </c>
      <c r="O97" s="47">
        <f>Data!AS93</f>
        <v>0</v>
      </c>
      <c r="P97" s="47">
        <f>Data!AW93</f>
        <v>0</v>
      </c>
      <c r="Q97" s="47">
        <f>Data!BA93</f>
        <v>0</v>
      </c>
      <c r="R97" s="48">
        <f>Data!BE93</f>
        <v>7</v>
      </c>
      <c r="S97" s="49">
        <f>100*(Data!BB93/$C97)</f>
        <v>0</v>
      </c>
      <c r="T97" s="49">
        <f>100*(Data!$AX93/$C97)</f>
        <v>0</v>
      </c>
      <c r="U97" s="49">
        <f>IF(Data!$AF93=0,"",IF(Q96="","",IF(T97=0,100,IF(AND(T97&gt;0,T97&lt;0.3),100-(T97*6),IF(AND(T97&gt;=0.3,T97&lt;0.7),100-(T97*7),IF(AND(T97&gt;=0.7,T97&lt;1),100-(T97*8),IF(AND(T97&gt;=1,T97&lt;1.3),100-(T97*9),IF(AND(T97&gt;=1.3,T97&lt;1.7),100-(T97*10),IF(AND(T97&gt;=1.7,T97&lt;2),100-(T97*11),IF(AND(T97&gt;=2,T97&lt;2.3),100-(T97*12),IF(AND(T97&gt;=2.3,T97&lt;2.7),100-(T97*13),IF(AND(T97&gt;=2.7,T97&lt;3),100-(T97*14),IF(AND(T97&gt;=3,T97&lt;3.3),100-(T97*15),IF(AND(T97&gt;=3.3,T97&lt;3.7),100-(T97*16),IF(AND(T97&gt;=3.7,T97&lt;4),100-(T97*17),IF(AND(T97&gt;=4,T97&lt;4.3),100-(T97*18),IF(AND(T97&gt;=4.3,T97&lt;4.7),100-(T97*19),IF(AND(T97&gt;=4.7,T97&lt;=5),100-(T97*20),0))))))))))))))))))</f>
        <v>100</v>
      </c>
      <c r="V97" s="50">
        <f>IF(Data!$AF93=0,"",IF(AND(P97&lt;&gt;"",TRIM(Data!$B$5)="miles"),MAX(100-((P97*1000)/$C97),0),IF(AND(P97&lt;&gt;"",TRIM(Data!$B$5)="km"),MAX(100-((P97*1609.34)/$C97),0))))</f>
        <v>100</v>
      </c>
    </row>
    <row r="98" spans="1:22" x14ac:dyDescent="0.25">
      <c r="A98" s="27" t="str">
        <f>CONCATENATE(Data!F94," ",Data!G94)</f>
        <v xml:space="preserve"> </v>
      </c>
      <c r="B98" s="28" t="str">
        <f>CONCATENATE(Data!D94,Data!J94)</f>
        <v>AJ01, AJ02, AJ03</v>
      </c>
      <c r="C98" s="93">
        <f>Data!AF94</f>
        <v>7.9125223159790039</v>
      </c>
      <c r="D98" s="58">
        <f>IF(Data!AF94=0,"-",IF(AND(R98="",Q98&lt;&gt;""),F98*$G$4+G98*$G$5+H98*$G$6+I98*$G$7+J98*$G$8,IF(AND(Q98="",P98&lt;&gt;""),F98*$G$4+G98*$G$5+H98*$G$6+I98*$G$7,IF(AND(P98="",O98&lt;&gt;""),F98*$G$4+G98*$G$5+H98*$G$6,IF(AND(O98="",N98&lt;&gt;""),F98*$G$4+G98*$G$5,IF(AND(N98="",M98&lt;&gt;""),F98*$G$4,F98*$G$4+G98*$G$5+H98*$G$6+I98*$G$7+J98*$G$8+K98*$G$9))))))</f>
        <v>100</v>
      </c>
      <c r="E98" s="30" t="str">
        <f>IF(Data!AF94=0,"",IF(D98&lt;$K$7,$J$8,IF(AND(D98&gt;=$K$7,D98&lt;$K$6),$J$7,IF(AND(D98&gt;=$K$6,D98&lt;$K$5),$J$6,IF(D98&gt;=$K$5,$J$5)))))</f>
        <v>Low Risk</v>
      </c>
      <c r="F98" s="29">
        <f>IF(Data!$AF94=0,"",IF(AND(M98&lt;&gt;"",TRIM(Data!$B$5)="miles"),MAX(100-((M98*1000)/$C98),0),IF(AND(M98&lt;&gt;"",TRIM(Data!$B$5)="km"),MAX(100-((M98*1609.34)/$C98),0))))</f>
        <v>100</v>
      </c>
      <c r="G98" s="29">
        <f>IF(Data!$AF94=0,"",IF(AND(N98&lt;&gt;"",TRIM(Data!$B$5)="miles"),MAX(100-((N98*1000)/$C98),0),IF(AND(N98&lt;&gt;"",TRIM(Data!$B$5)="km"),MAX(100-((N98*1609.34)/$C98),0))))</f>
        <v>100</v>
      </c>
      <c r="H98" s="29">
        <f>IF(Data!$AF94=0,"",IF(AND(O98&lt;&gt;"",TRIM(Data!$B$5)="miles"),MAX(100-((O98*1000)/$C98),0),IF(AND(O98&lt;&gt;"",TRIM(Data!$B$5)="km"),MAX(100-((O98*1609.34)/$C98),0))))</f>
        <v>100</v>
      </c>
      <c r="I98" s="29">
        <f>IF(Data!$AF94=0,"",IF(P98="","",(0.7*U98+0.3*V98)))</f>
        <v>100</v>
      </c>
      <c r="J98" s="29">
        <f>IF(Data!$AF94=0,"",IF(Q97="","",IF(S98=0,100,IF(AND(S98&gt;0,S98&lt;0.3),100-(S98*6),IF(AND(S98&gt;=0.3,S98&lt;0.7),100-(S98*7),IF(AND(S98&gt;=0.7,S98&lt;1),100-(S98*8),IF(AND(S98&gt;=1,S98&lt;1.3),100-(S98*9),IF(AND(S98&gt;=1.3,S98&lt;1.7),100-(S98*10),IF(AND(S98&gt;=1.7,S98&lt;2),100-(S98*11),IF(AND(S98&gt;=2,S98&lt;2.3),100-(S98*12),IF(AND(S98&gt;=2.3,S98&lt;2.7),100-(S98*13),IF(AND(S98&gt;=2.7,S98&lt;3),100-(S98*14),IF(AND(S98&gt;=3,S98&lt;3.3),100-(S98*15),IF(AND(S98&gt;=3.3,S98&lt;3.7),100-(S98*16),IF(AND(S98&gt;=3.7,S98&lt;4),100-(S98*17),IF(AND(S98&gt;=4,S98&lt;4.3),100-(S98*18),IF(AND(S98&gt;=4.3,S98&lt;4.7),100-(S98*19),IF(AND(S98&gt;=4.7,S98&lt;=5),100-(S98*20),0))))))))))))))))))</f>
        <v>100</v>
      </c>
      <c r="K98" s="29">
        <f>IF(Data!$AF94=0,"",IF(AND(R98&lt;&gt;"",TRIM(Data!$B$5)="miles"),MAX(100-((R98*1000)/$C98),0),IF(AND(R98&lt;&gt;"",TRIM(Data!$B$5)="km"),MAX(100-((R98*1609.34)/$C98),0))))</f>
        <v>100</v>
      </c>
      <c r="L98" s="45">
        <f t="shared" si="2"/>
        <v>0</v>
      </c>
      <c r="M98" s="46">
        <f>Data!AK94</f>
        <v>0</v>
      </c>
      <c r="N98" s="47">
        <f>Data!AO94</f>
        <v>0</v>
      </c>
      <c r="O98" s="47">
        <f>Data!AS94</f>
        <v>0</v>
      </c>
      <c r="P98" s="47">
        <f>Data!AW94</f>
        <v>0</v>
      </c>
      <c r="Q98" s="47">
        <f>Data!BA94</f>
        <v>0</v>
      </c>
      <c r="R98" s="48">
        <f>Data!BE94</f>
        <v>0</v>
      </c>
      <c r="S98" s="49">
        <f>100*(Data!BB94/$C98)</f>
        <v>0</v>
      </c>
      <c r="T98" s="49">
        <f>100*(Data!$AX94/$C98)</f>
        <v>0</v>
      </c>
      <c r="U98" s="49">
        <f>IF(Data!$AF94=0,"",IF(Q97="","",IF(T98=0,100,IF(AND(T98&gt;0,T98&lt;0.3),100-(T98*6),IF(AND(T98&gt;=0.3,T98&lt;0.7),100-(T98*7),IF(AND(T98&gt;=0.7,T98&lt;1),100-(T98*8),IF(AND(T98&gt;=1,T98&lt;1.3),100-(T98*9),IF(AND(T98&gt;=1.3,T98&lt;1.7),100-(T98*10),IF(AND(T98&gt;=1.7,T98&lt;2),100-(T98*11),IF(AND(T98&gt;=2,T98&lt;2.3),100-(T98*12),IF(AND(T98&gt;=2.3,T98&lt;2.7),100-(T98*13),IF(AND(T98&gt;=2.7,T98&lt;3),100-(T98*14),IF(AND(T98&gt;=3,T98&lt;3.3),100-(T98*15),IF(AND(T98&gt;=3.3,T98&lt;3.7),100-(T98*16),IF(AND(T98&gt;=3.7,T98&lt;4),100-(T98*17),IF(AND(T98&gt;=4,T98&lt;4.3),100-(T98*18),IF(AND(T98&gt;=4.3,T98&lt;4.7),100-(T98*19),IF(AND(T98&gt;=4.7,T98&lt;=5),100-(T98*20),0))))))))))))))))))</f>
        <v>100</v>
      </c>
      <c r="V98" s="50">
        <f>IF(Data!$AF94=0,"",IF(AND(P98&lt;&gt;"",TRIM(Data!$B$5)="miles"),MAX(100-((P98*1000)/$C98),0),IF(AND(P98&lt;&gt;"",TRIM(Data!$B$5)="km"),MAX(100-((P98*1609.34)/$C98),0))))</f>
        <v>100</v>
      </c>
    </row>
    <row r="99" spans="1:22" x14ac:dyDescent="0.25">
      <c r="A99" s="27" t="str">
        <f>CONCATENATE(Data!F95," ",Data!G95)</f>
        <v xml:space="preserve"> </v>
      </c>
      <c r="B99" s="28" t="str">
        <f>CONCATENATE(Data!D95,Data!J95)</f>
        <v>AJ01, AJ02, AJ03</v>
      </c>
      <c r="C99" s="93">
        <f>Data!AF95</f>
        <v>8.0441865921020508</v>
      </c>
      <c r="D99" s="58">
        <f>IF(Data!AF95=0,"-",IF(AND(R99="",Q99&lt;&gt;""),F99*$G$4+G99*$G$5+H99*$G$6+I99*$G$7+J99*$G$8,IF(AND(Q99="",P99&lt;&gt;""),F99*$G$4+G99*$G$5+H99*$G$6+I99*$G$7,IF(AND(P99="",O99&lt;&gt;""),F99*$G$4+G99*$G$5+H99*$G$6,IF(AND(O99="",N99&lt;&gt;""),F99*$G$4+G99*$G$5,IF(AND(N99="",M99&lt;&gt;""),F99*$G$4,F99*$G$4+G99*$G$5+H99*$G$6+I99*$G$7+J99*$G$8+K99*$G$9))))))</f>
        <v>60</v>
      </c>
      <c r="E99" s="30" t="str">
        <f>IF(Data!AF95=0,"",IF(D99&lt;$K$7,$J$8,IF(AND(D99&gt;=$K$7,D99&lt;$K$6),$J$7,IF(AND(D99&gt;=$K$6,D99&lt;$K$5),$J$6,IF(D99&gt;=$K$5,$J$5)))))</f>
        <v>Medium Risk</v>
      </c>
      <c r="F99" s="29">
        <f>IF(Data!$AF95=0,"",IF(AND(M99&lt;&gt;"",TRIM(Data!$B$5)="miles"),MAX(100-((M99*1000)/$C99),0),IF(AND(M99&lt;&gt;"",TRIM(Data!$B$5)="km"),MAX(100-((M99*1609.34)/$C99),0))))</f>
        <v>100</v>
      </c>
      <c r="G99" s="29">
        <f>IF(Data!$AF95=0,"",IF(AND(N99&lt;&gt;"",TRIM(Data!$B$5)="miles"),MAX(100-((N99*1000)/$C99),0),IF(AND(N99&lt;&gt;"",TRIM(Data!$B$5)="km"),MAX(100-((N99*1609.34)/$C99),0))))</f>
        <v>100</v>
      </c>
      <c r="H99" s="29">
        <f>IF(Data!$AF95=0,"",IF(AND(O99&lt;&gt;"",TRIM(Data!$B$5)="miles"),MAX(100-((O99*1000)/$C99),0),IF(AND(O99&lt;&gt;"",TRIM(Data!$B$5)="km"),MAX(100-((O99*1609.34)/$C99),0))))</f>
        <v>100</v>
      </c>
      <c r="I99" s="29">
        <f>IF(Data!$AF95=0,"",IF(P99="","",(0.7*U99+0.3*V99)))</f>
        <v>0</v>
      </c>
      <c r="J99" s="29">
        <f>IF(Data!$AF95=0,"",IF(Q98="","",IF(S99=0,100,IF(AND(S99&gt;0,S99&lt;0.3),100-(S99*6),IF(AND(S99&gt;=0.3,S99&lt;0.7),100-(S99*7),IF(AND(S99&gt;=0.7,S99&lt;1),100-(S99*8),IF(AND(S99&gt;=1,S99&lt;1.3),100-(S99*9),IF(AND(S99&gt;=1.3,S99&lt;1.7),100-(S99*10),IF(AND(S99&gt;=1.7,S99&lt;2),100-(S99*11),IF(AND(S99&gt;=2,S99&lt;2.3),100-(S99*12),IF(AND(S99&gt;=2.3,S99&lt;2.7),100-(S99*13),IF(AND(S99&gt;=2.7,S99&lt;3),100-(S99*14),IF(AND(S99&gt;=3,S99&lt;3.3),100-(S99*15),IF(AND(S99&gt;=3.3,S99&lt;3.7),100-(S99*16),IF(AND(S99&gt;=3.7,S99&lt;4),100-(S99*17),IF(AND(S99&gt;=4,S99&lt;4.3),100-(S99*18),IF(AND(S99&gt;=4.3,S99&lt;4.7),100-(S99*19),IF(AND(S99&gt;=4.7,S99&lt;=5),100-(S99*20),0))))))))))))))))))</f>
        <v>100</v>
      </c>
      <c r="K99" s="29">
        <f>IF(Data!$AF95=0,"",IF(AND(R99&lt;&gt;"",TRIM(Data!$B$5)="miles"),MAX(100-((R99*1000)/$C99),0),IF(AND(R99&lt;&gt;"",TRIM(Data!$B$5)="km"),MAX(100-((R99*1609.34)/$C99),0))))</f>
        <v>100</v>
      </c>
      <c r="L99" s="45">
        <f t="shared" si="2"/>
        <v>2</v>
      </c>
      <c r="M99" s="46">
        <f>Data!AK95</f>
        <v>0</v>
      </c>
      <c r="N99" s="47">
        <f>Data!AO95</f>
        <v>0</v>
      </c>
      <c r="O99" s="47">
        <f>Data!AS95</f>
        <v>0</v>
      </c>
      <c r="P99" s="47">
        <f>Data!AW95</f>
        <v>2</v>
      </c>
      <c r="Q99" s="47">
        <f>Data!BA95</f>
        <v>0</v>
      </c>
      <c r="R99" s="48">
        <f>Data!BE95</f>
        <v>0</v>
      </c>
      <c r="S99" s="49">
        <f>100*(Data!BB95/$C99)</f>
        <v>0</v>
      </c>
      <c r="T99" s="49">
        <f>100*(Data!$AX95/$C99)</f>
        <v>6.8570181759421907</v>
      </c>
      <c r="U99" s="49">
        <f>IF(Data!$AF95=0,"",IF(Q98="","",IF(T99=0,100,IF(AND(T99&gt;0,T99&lt;0.3),100-(T99*6),IF(AND(T99&gt;=0.3,T99&lt;0.7),100-(T99*7),IF(AND(T99&gt;=0.7,T99&lt;1),100-(T99*8),IF(AND(T99&gt;=1,T99&lt;1.3),100-(T99*9),IF(AND(T99&gt;=1.3,T99&lt;1.7),100-(T99*10),IF(AND(T99&gt;=1.7,T99&lt;2),100-(T99*11),IF(AND(T99&gt;=2,T99&lt;2.3),100-(T99*12),IF(AND(T99&gt;=2.3,T99&lt;2.7),100-(T99*13),IF(AND(T99&gt;=2.7,T99&lt;3),100-(T99*14),IF(AND(T99&gt;=3,T99&lt;3.3),100-(T99*15),IF(AND(T99&gt;=3.3,T99&lt;3.7),100-(T99*16),IF(AND(T99&gt;=3.7,T99&lt;4),100-(T99*17),IF(AND(T99&gt;=4,T99&lt;4.3),100-(T99*18),IF(AND(T99&gt;=4.3,T99&lt;4.7),100-(T99*19),IF(AND(T99&gt;=4.7,T99&lt;=5),100-(T99*20),0))))))))))))))))))</f>
        <v>0</v>
      </c>
      <c r="V99" s="50">
        <f>IF(Data!$AF95=0,"",IF(AND(P99&lt;&gt;"",TRIM(Data!$B$5)="miles"),MAX(100-((P99*1000)/$C99),0),IF(AND(P99&lt;&gt;"",TRIM(Data!$B$5)="km"),MAX(100-((P99*1609.34)/$C99),0))))</f>
        <v>0</v>
      </c>
    </row>
    <row r="100" spans="1:22" x14ac:dyDescent="0.25">
      <c r="A100" s="27" t="str">
        <f>CONCATENATE(Data!F96," ",Data!G96)</f>
        <v xml:space="preserve"> </v>
      </c>
      <c r="B100" s="28" t="str">
        <f>CONCATENATE(Data!D96,Data!J96)</f>
        <v>AJ01, AJ02, AJ03</v>
      </c>
      <c r="C100" s="93">
        <f>Data!AF96</f>
        <v>173.75642395019531</v>
      </c>
      <c r="D100" s="58">
        <f>IF(Data!AF96=0,"-",IF(AND(R100="",Q100&lt;&gt;""),F100*$G$4+G100*$G$5+H100*$G$6+I100*$G$7+J100*$G$8,IF(AND(Q100="",P100&lt;&gt;""),F100*$G$4+G100*$G$5+H100*$G$6+I100*$G$7,IF(AND(P100="",O100&lt;&gt;""),F100*$G$4+G100*$G$5+H100*$G$6,IF(AND(O100="",N100&lt;&gt;""),F100*$G$4+G100*$G$5,IF(AND(N100="",M100&lt;&gt;""),F100*$G$4,F100*$G$4+G100*$G$5+H100*$G$6+I100*$G$7+J100*$G$8+K100*$G$9))))))</f>
        <v>59.223493960509174</v>
      </c>
      <c r="E100" s="30" t="str">
        <f>IF(Data!AF96=0,"",IF(D100&lt;$K$7,$J$8,IF(AND(D100&gt;=$K$7,D100&lt;$K$6),$J$7,IF(AND(D100&gt;=$K$6,D100&lt;$K$5),$J$6,IF(D100&gt;=$K$5,$J$5)))))</f>
        <v>High Risk</v>
      </c>
      <c r="F100" s="29">
        <f>IF(Data!$AF96=0,"",IF(AND(M100&lt;&gt;"",TRIM(Data!$B$5)="miles"),MAX(100-((M100*1000)/$C100),0),IF(AND(M100&lt;&gt;"",TRIM(Data!$B$5)="km"),MAX(100-((M100*1609.34)/$C100),0))))</f>
        <v>100</v>
      </c>
      <c r="G100" s="29">
        <f>IF(Data!$AF96=0,"",IF(AND(N100&lt;&gt;"",TRIM(Data!$B$5)="miles"),MAX(100-((N100*1000)/$C100),0),IF(AND(N100&lt;&gt;"",TRIM(Data!$B$5)="km"),MAX(100-((N100*1609.34)/$C100),0))))</f>
        <v>88.489634198656901</v>
      </c>
      <c r="H100" s="29">
        <f>IF(Data!$AF96=0,"",IF(AND(O100&lt;&gt;"",TRIM(Data!$B$5)="miles"),MAX(100-((O100*1000)/$C100),0),IF(AND(O100&lt;&gt;"",TRIM(Data!$B$5)="km"),MAX(100-((O100*1609.34)/$C100),0))))</f>
        <v>100</v>
      </c>
      <c r="I100" s="29">
        <f>IF(Data!$AF96=0,"",IF(P100="","",(0.7*U100+0.3*V100)))</f>
        <v>2.3751220767765759</v>
      </c>
      <c r="J100" s="29">
        <f>IF(Data!$AF96=0,"",IF(Q99="","",IF(S100=0,100,IF(AND(S100&gt;0,S100&lt;0.3),100-(S100*6),IF(AND(S100&gt;=0.3,S100&lt;0.7),100-(S100*7),IF(AND(S100&gt;=0.7,S100&lt;1),100-(S100*8),IF(AND(S100&gt;=1,S100&lt;1.3),100-(S100*9),IF(AND(S100&gt;=1.3,S100&lt;1.7),100-(S100*10),IF(AND(S100&gt;=1.7,S100&lt;2),100-(S100*11),IF(AND(S100&gt;=2,S100&lt;2.3),100-(S100*12),IF(AND(S100&gt;=2.3,S100&lt;2.7),100-(S100*13),IF(AND(S100&gt;=2.7,S100&lt;3),100-(S100*14),IF(AND(S100&gt;=3,S100&lt;3.3),100-(S100*15),IF(AND(S100&gt;=3.3,S100&lt;3.7),100-(S100*16),IF(AND(S100&gt;=3.7,S100&lt;4),100-(S100*17),IF(AND(S100&gt;=4,S100&lt;4.3),100-(S100*18),IF(AND(S100&gt;=4.3,S100&lt;4.7),100-(S100*19),IF(AND(S100&gt;=4.7,S100&lt;=5),100-(S100*20),0))))))))))))))))))</f>
        <v>100</v>
      </c>
      <c r="K100" s="29">
        <f>IF(Data!$AF96=0,"",IF(AND(R100&lt;&gt;"",TRIM(Data!$B$5)="miles"),MAX(100-((R100*1000)/$C100),0),IF(AND(R100&lt;&gt;"",TRIM(Data!$B$5)="km"),MAX(100-((R100*1609.34)/$C100),0))))</f>
        <v>94.244817099328458</v>
      </c>
      <c r="L100" s="45">
        <f t="shared" si="2"/>
        <v>19</v>
      </c>
      <c r="M100" s="46">
        <f>Data!AK96</f>
        <v>0</v>
      </c>
      <c r="N100" s="47">
        <f>Data!AO96</f>
        <v>2</v>
      </c>
      <c r="O100" s="47">
        <f>Data!AS96</f>
        <v>0</v>
      </c>
      <c r="P100" s="47">
        <f>Data!AW96</f>
        <v>16</v>
      </c>
      <c r="Q100" s="47">
        <f>Data!BA96</f>
        <v>0</v>
      </c>
      <c r="R100" s="48">
        <f>Data!BE96</f>
        <v>1</v>
      </c>
      <c r="S100" s="49">
        <f>100*(Data!BB96/$C100)</f>
        <v>0</v>
      </c>
      <c r="T100" s="49">
        <f>100*(Data!$AX96/$C100)</f>
        <v>12.989882325934829</v>
      </c>
      <c r="U100" s="49">
        <f>IF(Data!$AF96=0,"",IF(Q99="","",IF(T100=0,100,IF(AND(T100&gt;0,T100&lt;0.3),100-(T100*6),IF(AND(T100&gt;=0.3,T100&lt;0.7),100-(T100*7),IF(AND(T100&gt;=0.7,T100&lt;1),100-(T100*8),IF(AND(T100&gt;=1,T100&lt;1.3),100-(T100*9),IF(AND(T100&gt;=1.3,T100&lt;1.7),100-(T100*10),IF(AND(T100&gt;=1.7,T100&lt;2),100-(T100*11),IF(AND(T100&gt;=2,T100&lt;2.3),100-(T100*12),IF(AND(T100&gt;=2.3,T100&lt;2.7),100-(T100*13),IF(AND(T100&gt;=2.7,T100&lt;3),100-(T100*14),IF(AND(T100&gt;=3,T100&lt;3.3),100-(T100*15),IF(AND(T100&gt;=3.3,T100&lt;3.7),100-(T100*16),IF(AND(T100&gt;=3.7,T100&lt;4),100-(T100*17),IF(AND(T100&gt;=4,T100&lt;4.3),100-(T100*18),IF(AND(T100&gt;=4.3,T100&lt;4.7),100-(T100*19),IF(AND(T100&gt;=4.7,T100&lt;=5),100-(T100*20),0))))))))))))))))))</f>
        <v>0</v>
      </c>
      <c r="V100" s="50">
        <f>IF(Data!$AF96=0,"",IF(AND(P100&lt;&gt;"",TRIM(Data!$B$5)="miles"),MAX(100-((P100*1000)/$C100),0),IF(AND(P100&lt;&gt;"",TRIM(Data!$B$5)="km"),MAX(100-((P100*1609.34)/$C100),0))))</f>
        <v>7.9170735892552528</v>
      </c>
    </row>
    <row r="101" spans="1:22" x14ac:dyDescent="0.25">
      <c r="A101" s="27" t="str">
        <f>CONCATENATE(Data!F97," ",Data!G97)</f>
        <v xml:space="preserve"> </v>
      </c>
      <c r="B101" s="28" t="str">
        <f>CONCATENATE(Data!D97,Data!J97)</f>
        <v>AJ01, AJ02, AJ03</v>
      </c>
      <c r="C101" s="93">
        <f>Data!AF97</f>
        <v>100.691650390625</v>
      </c>
      <c r="D101" s="58">
        <f>IF(Data!AF97=0,"-",IF(AND(R101="",Q101&lt;&gt;""),F101*$G$4+G101*$G$5+H101*$G$6+I101*$G$7+J101*$G$8,IF(AND(Q101="",P101&lt;&gt;""),F101*$G$4+G101*$G$5+H101*$G$6+I101*$G$7,IF(AND(P101="",O101&lt;&gt;""),F101*$G$4+G101*$G$5+H101*$G$6,IF(AND(O101="",N101&lt;&gt;""),F101*$G$4+G101*$G$5,IF(AND(N101="",M101&lt;&gt;""),F101*$G$4,F101*$G$4+G101*$G$5+H101*$G$6+I101*$G$7+J101*$G$8+K101*$G$9))))))</f>
        <v>97.832027665137417</v>
      </c>
      <c r="E101" s="30" t="str">
        <f>IF(Data!AF97=0,"",IF(D101&lt;$K$7,$J$8,IF(AND(D101&gt;=$K$7,D101&lt;$K$6),$J$7,IF(AND(D101&gt;=$K$6,D101&lt;$K$5),$J$6,IF(D101&gt;=$K$5,$J$5)))))</f>
        <v>Low Risk</v>
      </c>
      <c r="F101" s="29">
        <f>IF(Data!$AF97=0,"",IF(AND(M101&lt;&gt;"",TRIM(Data!$B$5)="miles"),MAX(100-((M101*1000)/$C101),0),IF(AND(M101&lt;&gt;"",TRIM(Data!$B$5)="km"),MAX(100-((M101*1609.34)/$C101),0))))</f>
        <v>100</v>
      </c>
      <c r="G101" s="29">
        <f>IF(Data!$AF97=0,"",IF(AND(N101&lt;&gt;"",TRIM(Data!$B$5)="miles"),MAX(100-((N101*1000)/$C101),0),IF(AND(N101&lt;&gt;"",TRIM(Data!$B$5)="km"),MAX(100-((N101*1609.34)/$C101),0))))</f>
        <v>100</v>
      </c>
      <c r="H101" s="29">
        <f>IF(Data!$AF97=0,"",IF(AND(O101&lt;&gt;"",TRIM(Data!$B$5)="miles"),MAX(100-((O101*1000)/$C101),0),IF(AND(O101&lt;&gt;"",TRIM(Data!$B$5)="km"),MAX(100-((O101*1609.34)/$C101),0))))</f>
        <v>100</v>
      </c>
      <c r="I101" s="29">
        <f>IF(Data!$AF97=0,"",IF(P101="","",(0.7*U101+0.3*V101)))</f>
        <v>94.580069162843557</v>
      </c>
      <c r="J101" s="29">
        <f>IF(Data!$AF97=0,"",IF(Q100="","",IF(S101=0,100,IF(AND(S101&gt;0,S101&lt;0.3),100-(S101*6),IF(AND(S101&gt;=0.3,S101&lt;0.7),100-(S101*7),IF(AND(S101&gt;=0.7,S101&lt;1),100-(S101*8),IF(AND(S101&gt;=1,S101&lt;1.3),100-(S101*9),IF(AND(S101&gt;=1.3,S101&lt;1.7),100-(S101*10),IF(AND(S101&gt;=1.7,S101&lt;2),100-(S101*11),IF(AND(S101&gt;=2,S101&lt;2.3),100-(S101*12),IF(AND(S101&gt;=2.3,S101&lt;2.7),100-(S101*13),IF(AND(S101&gt;=2.7,S101&lt;3),100-(S101*14),IF(AND(S101&gt;=3,S101&lt;3.3),100-(S101*15),IF(AND(S101&gt;=3.3,S101&lt;3.7),100-(S101*16),IF(AND(S101&gt;=3.7,S101&lt;4),100-(S101*17),IF(AND(S101&gt;=4,S101&lt;4.3),100-(S101*18),IF(AND(S101&gt;=4.3,S101&lt;4.7),100-(S101*19),IF(AND(S101&gt;=4.7,S101&lt;=5),100-(S101*20),0))))))))))))))))))</f>
        <v>100</v>
      </c>
      <c r="K101" s="29">
        <f>IF(Data!$AF97=0,"",IF(AND(R101&lt;&gt;"",TRIM(Data!$B$5)="miles"),MAX(100-((R101*1000)/$C101),0),IF(AND(R101&lt;&gt;"",TRIM(Data!$B$5)="km"),MAX(100-((R101*1609.34)/$C101),0))))</f>
        <v>100</v>
      </c>
      <c r="L101" s="45">
        <f t="shared" si="2"/>
        <v>1</v>
      </c>
      <c r="M101" s="46">
        <f>Data!AK97</f>
        <v>0</v>
      </c>
      <c r="N101" s="47">
        <f>Data!AO97</f>
        <v>0</v>
      </c>
      <c r="O101" s="47">
        <f>Data!AS97</f>
        <v>0</v>
      </c>
      <c r="P101" s="47">
        <f>Data!AW97</f>
        <v>1</v>
      </c>
      <c r="Q101" s="47">
        <f>Data!BA97</f>
        <v>0</v>
      </c>
      <c r="R101" s="48">
        <f>Data!BE97</f>
        <v>0</v>
      </c>
      <c r="S101" s="49">
        <f>100*(Data!BB97/$C101)</f>
        <v>0</v>
      </c>
      <c r="T101" s="49">
        <f>100*(Data!$AX97/$C101)</f>
        <v>0.49806894297831406</v>
      </c>
      <c r="U101" s="49">
        <f>IF(Data!$AF97=0,"",IF(Q100="","",IF(T101=0,100,IF(AND(T101&gt;0,T101&lt;0.3),100-(T101*6),IF(AND(T101&gt;=0.3,T101&lt;0.7),100-(T101*7),IF(AND(T101&gt;=0.7,T101&lt;1),100-(T101*8),IF(AND(T101&gt;=1,T101&lt;1.3),100-(T101*9),IF(AND(T101&gt;=1.3,T101&lt;1.7),100-(T101*10),IF(AND(T101&gt;=1.7,T101&lt;2),100-(T101*11),IF(AND(T101&gt;=2,T101&lt;2.3),100-(T101*12),IF(AND(T101&gt;=2.3,T101&lt;2.7),100-(T101*13),IF(AND(T101&gt;=2.7,T101&lt;3),100-(T101*14),IF(AND(T101&gt;=3,T101&lt;3.3),100-(T101*15),IF(AND(T101&gt;=3.3,T101&lt;3.7),100-(T101*16),IF(AND(T101&gt;=3.7,T101&lt;4),100-(T101*17),IF(AND(T101&gt;=4,T101&lt;4.3),100-(T101*18),IF(AND(T101&gt;=4.3,T101&lt;4.7),100-(T101*19),IF(AND(T101&gt;=4.7,T101&lt;=5),100-(T101*20),0))))))))))))))))))</f>
        <v>96.513517399151795</v>
      </c>
      <c r="V101" s="50">
        <f>IF(Data!$AF97=0,"",IF(AND(P101&lt;&gt;"",TRIM(Data!$B$5)="miles"),MAX(100-((P101*1000)/$C101),0),IF(AND(P101&lt;&gt;"",TRIM(Data!$B$5)="km"),MAX(100-((P101*1609.34)/$C101),0))))</f>
        <v>90.068689944791032</v>
      </c>
    </row>
    <row r="102" spans="1:22" x14ac:dyDescent="0.25">
      <c r="A102" s="27" t="str">
        <f>CONCATENATE(Data!F98," ",Data!G98)</f>
        <v xml:space="preserve"> </v>
      </c>
      <c r="B102" s="28" t="str">
        <f>CONCATENATE(Data!D98,Data!J98)</f>
        <v>AJ01, AJ02, AJ03</v>
      </c>
      <c r="C102" s="93">
        <f>Data!AF98</f>
        <v>7.8060488700866699</v>
      </c>
      <c r="D102" s="58">
        <f>IF(Data!AF98=0,"-",IF(AND(R102="",Q102&lt;&gt;""),F102*$G$4+G102*$G$5+H102*$G$6+I102*$G$7+J102*$G$8,IF(AND(Q102="",P102&lt;&gt;""),F102*$G$4+G102*$G$5+H102*$G$6+I102*$G$7,IF(AND(P102="",O102&lt;&gt;""),F102*$G$4+G102*$G$5+H102*$G$6,IF(AND(O102="",N102&lt;&gt;""),F102*$G$4+G102*$G$5,IF(AND(N102="",M102&lt;&gt;""),F102*$G$4,F102*$G$4+G102*$G$5+H102*$G$6+I102*$G$7+J102*$G$8+K102*$G$9))))))</f>
        <v>100</v>
      </c>
      <c r="E102" s="30" t="str">
        <f>IF(Data!AF98=0,"",IF(D102&lt;$K$7,$J$8,IF(AND(D102&gt;=$K$7,D102&lt;$K$6),$J$7,IF(AND(D102&gt;=$K$6,D102&lt;$K$5),$J$6,IF(D102&gt;=$K$5,$J$5)))))</f>
        <v>Low Risk</v>
      </c>
      <c r="F102" s="29">
        <f>IF(Data!$AF98=0,"",IF(AND(M102&lt;&gt;"",TRIM(Data!$B$5)="miles"),MAX(100-((M102*1000)/$C102),0),IF(AND(M102&lt;&gt;"",TRIM(Data!$B$5)="km"),MAX(100-((M102*1609.34)/$C102),0))))</f>
        <v>100</v>
      </c>
      <c r="G102" s="29">
        <f>IF(Data!$AF98=0,"",IF(AND(N102&lt;&gt;"",TRIM(Data!$B$5)="miles"),MAX(100-((N102*1000)/$C102),0),IF(AND(N102&lt;&gt;"",TRIM(Data!$B$5)="km"),MAX(100-((N102*1609.34)/$C102),0))))</f>
        <v>100</v>
      </c>
      <c r="H102" s="29">
        <f>IF(Data!$AF98=0,"",IF(AND(O102&lt;&gt;"",TRIM(Data!$B$5)="miles"),MAX(100-((O102*1000)/$C102),0),IF(AND(O102&lt;&gt;"",TRIM(Data!$B$5)="km"),MAX(100-((O102*1609.34)/$C102),0))))</f>
        <v>100</v>
      </c>
      <c r="I102" s="29">
        <f>IF(Data!$AF98=0,"",IF(P102="","",(0.7*U102+0.3*V102)))</f>
        <v>100</v>
      </c>
      <c r="J102" s="29">
        <f>IF(Data!$AF98=0,"",IF(Q101="","",IF(S102=0,100,IF(AND(S102&gt;0,S102&lt;0.3),100-(S102*6),IF(AND(S102&gt;=0.3,S102&lt;0.7),100-(S102*7),IF(AND(S102&gt;=0.7,S102&lt;1),100-(S102*8),IF(AND(S102&gt;=1,S102&lt;1.3),100-(S102*9),IF(AND(S102&gt;=1.3,S102&lt;1.7),100-(S102*10),IF(AND(S102&gt;=1.7,S102&lt;2),100-(S102*11),IF(AND(S102&gt;=2,S102&lt;2.3),100-(S102*12),IF(AND(S102&gt;=2.3,S102&lt;2.7),100-(S102*13),IF(AND(S102&gt;=2.7,S102&lt;3),100-(S102*14),IF(AND(S102&gt;=3,S102&lt;3.3),100-(S102*15),IF(AND(S102&gt;=3.3,S102&lt;3.7),100-(S102*16),IF(AND(S102&gt;=3.7,S102&lt;4),100-(S102*17),IF(AND(S102&gt;=4,S102&lt;4.3),100-(S102*18),IF(AND(S102&gt;=4.3,S102&lt;4.7),100-(S102*19),IF(AND(S102&gt;=4.7,S102&lt;=5),100-(S102*20),0))))))))))))))))))</f>
        <v>100</v>
      </c>
      <c r="K102" s="29">
        <f>IF(Data!$AF98=0,"",IF(AND(R102&lt;&gt;"",TRIM(Data!$B$5)="miles"),MAX(100-((R102*1000)/$C102),0),IF(AND(R102&lt;&gt;"",TRIM(Data!$B$5)="km"),MAX(100-((R102*1609.34)/$C102),0))))</f>
        <v>100</v>
      </c>
      <c r="L102" s="45">
        <f t="shared" si="2"/>
        <v>0</v>
      </c>
      <c r="M102" s="46">
        <f>Data!AK98</f>
        <v>0</v>
      </c>
      <c r="N102" s="47">
        <f>Data!AO98</f>
        <v>0</v>
      </c>
      <c r="O102" s="47">
        <f>Data!AS98</f>
        <v>0</v>
      </c>
      <c r="P102" s="47">
        <f>Data!AW98</f>
        <v>0</v>
      </c>
      <c r="Q102" s="47">
        <f>Data!BA98</f>
        <v>0</v>
      </c>
      <c r="R102" s="48">
        <f>Data!BE98</f>
        <v>0</v>
      </c>
      <c r="S102" s="49">
        <f>100*(Data!BB98/$C102)</f>
        <v>0</v>
      </c>
      <c r="T102" s="49">
        <f>100*(Data!$AX98/$C102)</f>
        <v>0</v>
      </c>
      <c r="U102" s="49">
        <f>IF(Data!$AF98=0,"",IF(Q101="","",IF(T102=0,100,IF(AND(T102&gt;0,T102&lt;0.3),100-(T102*6),IF(AND(T102&gt;=0.3,T102&lt;0.7),100-(T102*7),IF(AND(T102&gt;=0.7,T102&lt;1),100-(T102*8),IF(AND(T102&gt;=1,T102&lt;1.3),100-(T102*9),IF(AND(T102&gt;=1.3,T102&lt;1.7),100-(T102*10),IF(AND(T102&gt;=1.7,T102&lt;2),100-(T102*11),IF(AND(T102&gt;=2,T102&lt;2.3),100-(T102*12),IF(AND(T102&gt;=2.3,T102&lt;2.7),100-(T102*13),IF(AND(T102&gt;=2.7,T102&lt;3),100-(T102*14),IF(AND(T102&gt;=3,T102&lt;3.3),100-(T102*15),IF(AND(T102&gt;=3.3,T102&lt;3.7),100-(T102*16),IF(AND(T102&gt;=3.7,T102&lt;4),100-(T102*17),IF(AND(T102&gt;=4,T102&lt;4.3),100-(T102*18),IF(AND(T102&gt;=4.3,T102&lt;4.7),100-(T102*19),IF(AND(T102&gt;=4.7,T102&lt;=5),100-(T102*20),0))))))))))))))))))</f>
        <v>100</v>
      </c>
      <c r="V102" s="50">
        <f>IF(Data!$AF98=0,"",IF(AND(P102&lt;&gt;"",TRIM(Data!$B$5)="miles"),MAX(100-((P102*1000)/$C102),0),IF(AND(P102&lt;&gt;"",TRIM(Data!$B$5)="km"),MAX(100-((P102*1609.34)/$C102),0))))</f>
        <v>100</v>
      </c>
    </row>
    <row r="103" spans="1:22" x14ac:dyDescent="0.25">
      <c r="A103" s="27" t="str">
        <f>CONCATENATE(Data!F99," ",Data!G99)</f>
        <v xml:space="preserve"> </v>
      </c>
      <c r="B103" s="28" t="str">
        <f>CONCATENATE(Data!D99,Data!J99)</f>
        <v>AJ01, AJ02, AJ03</v>
      </c>
      <c r="C103" s="93">
        <f>Data!AF99</f>
        <v>23.437034606933594</v>
      </c>
      <c r="D103" s="58">
        <f>IF(Data!AF99=0,"-",IF(AND(R103="",Q103&lt;&gt;""),F103*$G$4+G103*$G$5+H103*$G$6+I103*$G$7+J103*$G$8,IF(AND(Q103="",P103&lt;&gt;""),F103*$G$4+G103*$G$5+H103*$G$6+I103*$G$7,IF(AND(P103="",O103&lt;&gt;""),F103*$G$4+G103*$G$5+H103*$G$6,IF(AND(O103="",N103&lt;&gt;""),F103*$G$4+G103*$G$5,IF(AND(N103="",M103&lt;&gt;""),F103*$G$4,F103*$G$4+G103*$G$5+H103*$G$6+I103*$G$7+J103*$G$8+K103*$G$9))))))</f>
        <v>90</v>
      </c>
      <c r="E103" s="30" t="str">
        <f>IF(Data!AF99=0,"",IF(D103&lt;$K$7,$J$8,IF(AND(D103&gt;=$K$7,D103&lt;$K$6),$J$7,IF(AND(D103&gt;=$K$6,D103&lt;$K$5),$J$6,IF(D103&gt;=$K$5,$J$5)))))</f>
        <v>Mild Risk</v>
      </c>
      <c r="F103" s="29">
        <f>IF(Data!$AF99=0,"",IF(AND(M103&lt;&gt;"",TRIM(Data!$B$5)="miles"),MAX(100-((M103*1000)/$C103),0),IF(AND(M103&lt;&gt;"",TRIM(Data!$B$5)="km"),MAX(100-((M103*1609.34)/$C103),0))))</f>
        <v>100</v>
      </c>
      <c r="G103" s="29">
        <f>IF(Data!$AF99=0,"",IF(AND(N103&lt;&gt;"",TRIM(Data!$B$5)="miles"),MAX(100-((N103*1000)/$C103),0),IF(AND(N103&lt;&gt;"",TRIM(Data!$B$5)="km"),MAX(100-((N103*1609.34)/$C103),0))))</f>
        <v>100</v>
      </c>
      <c r="H103" s="29">
        <f>IF(Data!$AF99=0,"",IF(AND(O103&lt;&gt;"",TRIM(Data!$B$5)="miles"),MAX(100-((O103*1000)/$C103),0),IF(AND(O103&lt;&gt;"",TRIM(Data!$B$5)="km"),MAX(100-((O103*1609.34)/$C103),0))))</f>
        <v>100</v>
      </c>
      <c r="I103" s="29">
        <f>IF(Data!$AF99=0,"",IF(P103="","",(0.7*U103+0.3*V103)))</f>
        <v>100</v>
      </c>
      <c r="J103" s="29">
        <f>IF(Data!$AF99=0,"",IF(Q102="","",IF(S103=0,100,IF(AND(S103&gt;0,S103&lt;0.3),100-(S103*6),IF(AND(S103&gt;=0.3,S103&lt;0.7),100-(S103*7),IF(AND(S103&gt;=0.7,S103&lt;1),100-(S103*8),IF(AND(S103&gt;=1,S103&lt;1.3),100-(S103*9),IF(AND(S103&gt;=1.3,S103&lt;1.7),100-(S103*10),IF(AND(S103&gt;=1.7,S103&lt;2),100-(S103*11),IF(AND(S103&gt;=2,S103&lt;2.3),100-(S103*12),IF(AND(S103&gt;=2.3,S103&lt;2.7),100-(S103*13),IF(AND(S103&gt;=2.7,S103&lt;3),100-(S103*14),IF(AND(S103&gt;=3,S103&lt;3.3),100-(S103*15),IF(AND(S103&gt;=3.3,S103&lt;3.7),100-(S103*16),IF(AND(S103&gt;=3.7,S103&lt;4),100-(S103*17),IF(AND(S103&gt;=4,S103&lt;4.3),100-(S103*18),IF(AND(S103&gt;=4.3,S103&lt;4.7),100-(S103*19),IF(AND(S103&gt;=4.7,S103&lt;=5),100-(S103*20),0))))))))))))))))))</f>
        <v>100</v>
      </c>
      <c r="K103" s="29">
        <f>IF(Data!$AF99=0,"",IF(AND(R103&lt;&gt;"",TRIM(Data!$B$5)="miles"),MAX(100-((R103*1000)/$C103),0),IF(AND(R103&lt;&gt;"",TRIM(Data!$B$5)="km"),MAX(100-((R103*1609.34)/$C103),0))))</f>
        <v>0</v>
      </c>
      <c r="L103" s="45">
        <f t="shared" si="2"/>
        <v>5</v>
      </c>
      <c r="M103" s="46">
        <f>Data!AK99</f>
        <v>0</v>
      </c>
      <c r="N103" s="47">
        <f>Data!AO99</f>
        <v>0</v>
      </c>
      <c r="O103" s="47">
        <f>Data!AS99</f>
        <v>0</v>
      </c>
      <c r="P103" s="47">
        <f>Data!AW99</f>
        <v>0</v>
      </c>
      <c r="Q103" s="47">
        <f>Data!BA99</f>
        <v>0</v>
      </c>
      <c r="R103" s="48">
        <f>Data!BE99</f>
        <v>5</v>
      </c>
      <c r="S103" s="49">
        <f>100*(Data!BB99/$C103)</f>
        <v>0</v>
      </c>
      <c r="T103" s="49">
        <f>100*(Data!$AX99/$C103)</f>
        <v>0</v>
      </c>
      <c r="U103" s="49">
        <f>IF(Data!$AF99=0,"",IF(Q102="","",IF(T103=0,100,IF(AND(T103&gt;0,T103&lt;0.3),100-(T103*6),IF(AND(T103&gt;=0.3,T103&lt;0.7),100-(T103*7),IF(AND(T103&gt;=0.7,T103&lt;1),100-(T103*8),IF(AND(T103&gt;=1,T103&lt;1.3),100-(T103*9),IF(AND(T103&gt;=1.3,T103&lt;1.7),100-(T103*10),IF(AND(T103&gt;=1.7,T103&lt;2),100-(T103*11),IF(AND(T103&gt;=2,T103&lt;2.3),100-(T103*12),IF(AND(T103&gt;=2.3,T103&lt;2.7),100-(T103*13),IF(AND(T103&gt;=2.7,T103&lt;3),100-(T103*14),IF(AND(T103&gt;=3,T103&lt;3.3),100-(T103*15),IF(AND(T103&gt;=3.3,T103&lt;3.7),100-(T103*16),IF(AND(T103&gt;=3.7,T103&lt;4),100-(T103*17),IF(AND(T103&gt;=4,T103&lt;4.3),100-(T103*18),IF(AND(T103&gt;=4.3,T103&lt;4.7),100-(T103*19),IF(AND(T103&gt;=4.7,T103&lt;=5),100-(T103*20),0))))))))))))))))))</f>
        <v>100</v>
      </c>
      <c r="V103" s="50">
        <f>IF(Data!$AF99=0,"",IF(AND(P103&lt;&gt;"",TRIM(Data!$B$5)="miles"),MAX(100-((P103*1000)/$C103),0),IF(AND(P103&lt;&gt;"",TRIM(Data!$B$5)="km"),MAX(100-((P103*1609.34)/$C103),0))))</f>
        <v>100</v>
      </c>
    </row>
    <row r="104" spans="1:22" x14ac:dyDescent="0.25">
      <c r="A104" s="27" t="str">
        <f>CONCATENATE(Data!F100," ",Data!G100)</f>
        <v xml:space="preserve"> </v>
      </c>
      <c r="B104" s="28" t="str">
        <f>CONCATENATE(Data!D100,Data!J100)</f>
        <v>AJ01, AJ02, AJ03</v>
      </c>
      <c r="C104" s="93">
        <f>Data!AF100</f>
        <v>35.976417541503906</v>
      </c>
      <c r="D104" s="58">
        <f>IF(Data!AF100=0,"-",IF(AND(R104="",Q104&lt;&gt;""),F104*$G$4+G104*$G$5+H104*$G$6+I104*$G$7+J104*$G$8,IF(AND(Q104="",P104&lt;&gt;""),F104*$G$4+G104*$G$5+H104*$G$6+I104*$G$7,IF(AND(P104="",O104&lt;&gt;""),F104*$G$4+G104*$G$5+H104*$G$6,IF(AND(O104="",N104&lt;&gt;""),F104*$G$4+G104*$G$5,IF(AND(N104="",M104&lt;&gt;""),F104*$G$4,F104*$G$4+G104*$G$5+H104*$G$6+I104*$G$7+J104*$G$8+K104*$G$9))))))</f>
        <v>84.853989391185578</v>
      </c>
      <c r="E104" s="30" t="str">
        <f>IF(Data!AF100=0,"",IF(D104&lt;$K$7,$J$8,IF(AND(D104&gt;=$K$7,D104&lt;$K$6),$J$7,IF(AND(D104&gt;=$K$6,D104&lt;$K$5),$J$6,IF(D104&gt;=$K$5,$J$5)))))</f>
        <v>Mild Risk</v>
      </c>
      <c r="F104" s="29">
        <f>IF(Data!$AF100=0,"",IF(AND(M104&lt;&gt;"",TRIM(Data!$B$5)="miles"),MAX(100-((M104*1000)/$C104),0),IF(AND(M104&lt;&gt;"",TRIM(Data!$B$5)="km"),MAX(100-((M104*1609.34)/$C104),0))))</f>
        <v>100</v>
      </c>
      <c r="G104" s="29">
        <f>IF(Data!$AF100=0,"",IF(AND(N104&lt;&gt;"",TRIM(Data!$B$5)="miles"),MAX(100-((N104*1000)/$C104),0),IF(AND(N104&lt;&gt;"",TRIM(Data!$B$5)="km"),MAX(100-((N104*1609.34)/$C104),0))))</f>
        <v>100</v>
      </c>
      <c r="H104" s="29">
        <f>IF(Data!$AF100=0,"",IF(AND(O104&lt;&gt;"",TRIM(Data!$B$5)="miles"),MAX(100-((O104*1000)/$C104),0),IF(AND(O104&lt;&gt;"",TRIM(Data!$B$5)="km"),MAX(100-((O104*1609.34)/$C104),0))))</f>
        <v>100</v>
      </c>
      <c r="I104" s="29">
        <f>IF(Data!$AF100=0,"",IF(P104="","",(0.7*U104+0.3*V104)))</f>
        <v>88.857612836366698</v>
      </c>
      <c r="J104" s="29">
        <f>IF(Data!$AF100=0,"",IF(Q103="","",IF(S104=0,100,IF(AND(S104&gt;0,S104&lt;0.3),100-(S104*6),IF(AND(S104&gt;=0.3,S104&lt;0.7),100-(S104*7),IF(AND(S104&gt;=0.7,S104&lt;1),100-(S104*8),IF(AND(S104&gt;=1,S104&lt;1.3),100-(S104*9),IF(AND(S104&gt;=1.3,S104&lt;1.7),100-(S104*10),IF(AND(S104&gt;=1.7,S104&lt;2),100-(S104*11),IF(AND(S104&gt;=2,S104&lt;2.3),100-(S104*12),IF(AND(S104&gt;=2.3,S104&lt;2.7),100-(S104*13),IF(AND(S104&gt;=2.7,S104&lt;3),100-(S104*14),IF(AND(S104&gt;=3,S104&lt;3.3),100-(S104*15),IF(AND(S104&gt;=3.3,S104&lt;3.7),100-(S104*16),IF(AND(S104&gt;=3.7,S104&lt;4),100-(S104*17),IF(AND(S104&gt;=4,S104&lt;4.3),100-(S104*18),IF(AND(S104&gt;=4.3,S104&lt;4.7),100-(S104*19),IF(AND(S104&gt;=4.7,S104&lt;=5),100-(S104*20),0))))))))))))))))))</f>
        <v>96.55472128319451</v>
      </c>
      <c r="K104" s="29">
        <f>IF(Data!$AF100=0,"",IF(AND(R104&lt;&gt;"",TRIM(Data!$B$5)="miles"),MAX(100-((R104*1000)/$C104),0),IF(AND(R104&lt;&gt;"",TRIM(Data!$B$5)="km"),MAX(100-((R104*1609.34)/$C104),0))))</f>
        <v>0</v>
      </c>
      <c r="L104" s="45">
        <f t="shared" si="2"/>
        <v>6</v>
      </c>
      <c r="M104" s="46">
        <f>Data!AK100</f>
        <v>0</v>
      </c>
      <c r="N104" s="47">
        <f>Data!AO100</f>
        <v>0</v>
      </c>
      <c r="O104" s="47">
        <f>Data!AS100</f>
        <v>0</v>
      </c>
      <c r="P104" s="47">
        <f>Data!AW100</f>
        <v>1</v>
      </c>
      <c r="Q104" s="47">
        <f>Data!BA100</f>
        <v>1</v>
      </c>
      <c r="R104" s="48">
        <f>Data!BE100</f>
        <v>4</v>
      </c>
      <c r="S104" s="49">
        <f>100*(Data!BB100/$C104)</f>
        <v>0.49218267382935554</v>
      </c>
      <c r="T104" s="49">
        <f>100*(Data!$AX100/$C104)</f>
        <v>0.57216149991273457</v>
      </c>
      <c r="U104" s="49">
        <f>IF(Data!$AF100=0,"",IF(Q103="","",IF(T104=0,100,IF(AND(T104&gt;0,T104&lt;0.3),100-(T104*6),IF(AND(T104&gt;=0.3,T104&lt;0.7),100-(T104*7),IF(AND(T104&gt;=0.7,T104&lt;1),100-(T104*8),IF(AND(T104&gt;=1,T104&lt;1.3),100-(T104*9),IF(AND(T104&gt;=1.3,T104&lt;1.7),100-(T104*10),IF(AND(T104&gt;=1.7,T104&lt;2),100-(T104*11),IF(AND(T104&gt;=2,T104&lt;2.3),100-(T104*12),IF(AND(T104&gt;=2.3,T104&lt;2.7),100-(T104*13),IF(AND(T104&gt;=2.7,T104&lt;3),100-(T104*14),IF(AND(T104&gt;=3,T104&lt;3.3),100-(T104*15),IF(AND(T104&gt;=3.3,T104&lt;3.7),100-(T104*16),IF(AND(T104&gt;=3.7,T104&lt;4),100-(T104*17),IF(AND(T104&gt;=4,T104&lt;4.3),100-(T104*18),IF(AND(T104&gt;=4.3,T104&lt;4.7),100-(T104*19),IF(AND(T104&gt;=4.7,T104&lt;=5),100-(T104*20),0))))))))))))))))))</f>
        <v>95.994869500610861</v>
      </c>
      <c r="V104" s="50">
        <f>IF(Data!$AF100=0,"",IF(AND(P104&lt;&gt;"",TRIM(Data!$B$5)="miles"),MAX(100-((P104*1000)/$C104),0),IF(AND(P104&lt;&gt;"",TRIM(Data!$B$5)="km"),MAX(100-((P104*1609.34)/$C104),0))))</f>
        <v>72.204013953130328</v>
      </c>
    </row>
    <row r="105" spans="1:22" x14ac:dyDescent="0.25">
      <c r="A105" s="27" t="str">
        <f>CONCATENATE(Data!F101," ",Data!G101)</f>
        <v xml:space="preserve"> </v>
      </c>
      <c r="B105" s="28" t="str">
        <f>CONCATENATE(Data!D101,Data!J101)</f>
        <v>AJ01, AJ02, AJ03</v>
      </c>
      <c r="C105" s="93">
        <f>Data!AF101</f>
        <v>1.1554123163223267</v>
      </c>
      <c r="D105" s="58">
        <f>IF(Data!AF101=0,"-",IF(AND(R105="",Q105&lt;&gt;""),F105*$G$4+G105*$G$5+H105*$G$6+I105*$G$7+J105*$G$8,IF(AND(Q105="",P105&lt;&gt;""),F105*$G$4+G105*$G$5+H105*$G$6+I105*$G$7,IF(AND(P105="",O105&lt;&gt;""),F105*$G$4+G105*$G$5+H105*$G$6,IF(AND(O105="",N105&lt;&gt;""),F105*$G$4+G105*$G$5,IF(AND(N105="",M105&lt;&gt;""),F105*$G$4,F105*$G$4+G105*$G$5+H105*$G$6+I105*$G$7+J105*$G$8+K105*$G$9))))))</f>
        <v>100</v>
      </c>
      <c r="E105" s="30" t="str">
        <f>IF(Data!AF101=0,"",IF(D105&lt;$K$7,$J$8,IF(AND(D105&gt;=$K$7,D105&lt;$K$6),$J$7,IF(AND(D105&gt;=$K$6,D105&lt;$K$5),$J$6,IF(D105&gt;=$K$5,$J$5)))))</f>
        <v>Low Risk</v>
      </c>
      <c r="F105" s="29">
        <f>IF(Data!$AF101=0,"",IF(AND(M105&lt;&gt;"",TRIM(Data!$B$5)="miles"),MAX(100-((M105*1000)/$C105),0),IF(AND(M105&lt;&gt;"",TRIM(Data!$B$5)="km"),MAX(100-((M105*1609.34)/$C105),0))))</f>
        <v>100</v>
      </c>
      <c r="G105" s="29">
        <f>IF(Data!$AF101=0,"",IF(AND(N105&lt;&gt;"",TRIM(Data!$B$5)="miles"),MAX(100-((N105*1000)/$C105),0),IF(AND(N105&lt;&gt;"",TRIM(Data!$B$5)="km"),MAX(100-((N105*1609.34)/$C105),0))))</f>
        <v>100</v>
      </c>
      <c r="H105" s="29">
        <f>IF(Data!$AF101=0,"",IF(AND(O105&lt;&gt;"",TRIM(Data!$B$5)="miles"),MAX(100-((O105*1000)/$C105),0),IF(AND(O105&lt;&gt;"",TRIM(Data!$B$5)="km"),MAX(100-((O105*1609.34)/$C105),0))))</f>
        <v>100</v>
      </c>
      <c r="I105" s="29">
        <f>IF(Data!$AF101=0,"",IF(P105="","",(0.7*U105+0.3*V105)))</f>
        <v>100</v>
      </c>
      <c r="J105" s="29">
        <f>IF(Data!$AF101=0,"",IF(Q104="","",IF(S105=0,100,IF(AND(S105&gt;0,S105&lt;0.3),100-(S105*6),IF(AND(S105&gt;=0.3,S105&lt;0.7),100-(S105*7),IF(AND(S105&gt;=0.7,S105&lt;1),100-(S105*8),IF(AND(S105&gt;=1,S105&lt;1.3),100-(S105*9),IF(AND(S105&gt;=1.3,S105&lt;1.7),100-(S105*10),IF(AND(S105&gt;=1.7,S105&lt;2),100-(S105*11),IF(AND(S105&gt;=2,S105&lt;2.3),100-(S105*12),IF(AND(S105&gt;=2.3,S105&lt;2.7),100-(S105*13),IF(AND(S105&gt;=2.7,S105&lt;3),100-(S105*14),IF(AND(S105&gt;=3,S105&lt;3.3),100-(S105*15),IF(AND(S105&gt;=3.3,S105&lt;3.7),100-(S105*16),IF(AND(S105&gt;=3.7,S105&lt;4),100-(S105*17),IF(AND(S105&gt;=4,S105&lt;4.3),100-(S105*18),IF(AND(S105&gt;=4.3,S105&lt;4.7),100-(S105*19),IF(AND(S105&gt;=4.7,S105&lt;=5),100-(S105*20),0))))))))))))))))))</f>
        <v>100</v>
      </c>
      <c r="K105" s="29">
        <f>IF(Data!$AF101=0,"",IF(AND(R105&lt;&gt;"",TRIM(Data!$B$5)="miles"),MAX(100-((R105*1000)/$C105),0),IF(AND(R105&lt;&gt;"",TRIM(Data!$B$5)="km"),MAX(100-((R105*1609.34)/$C105),0))))</f>
        <v>100</v>
      </c>
      <c r="L105" s="45">
        <f t="shared" si="2"/>
        <v>0</v>
      </c>
      <c r="M105" s="46">
        <f>Data!AK101</f>
        <v>0</v>
      </c>
      <c r="N105" s="47">
        <f>Data!AO101</f>
        <v>0</v>
      </c>
      <c r="O105" s="47">
        <f>Data!AS101</f>
        <v>0</v>
      </c>
      <c r="P105" s="47">
        <f>Data!AW101</f>
        <v>0</v>
      </c>
      <c r="Q105" s="47">
        <f>Data!BA101</f>
        <v>0</v>
      </c>
      <c r="R105" s="48">
        <f>Data!BE101</f>
        <v>0</v>
      </c>
      <c r="S105" s="49">
        <f>100*(Data!BB101/$C105)</f>
        <v>0</v>
      </c>
      <c r="T105" s="49">
        <f>100*(Data!$AX101/$C105)</f>
        <v>0</v>
      </c>
      <c r="U105" s="49">
        <f>IF(Data!$AF101=0,"",IF(Q104="","",IF(T105=0,100,IF(AND(T105&gt;0,T105&lt;0.3),100-(T105*6),IF(AND(T105&gt;=0.3,T105&lt;0.7),100-(T105*7),IF(AND(T105&gt;=0.7,T105&lt;1),100-(T105*8),IF(AND(T105&gt;=1,T105&lt;1.3),100-(T105*9),IF(AND(T105&gt;=1.3,T105&lt;1.7),100-(T105*10),IF(AND(T105&gt;=1.7,T105&lt;2),100-(T105*11),IF(AND(T105&gt;=2,T105&lt;2.3),100-(T105*12),IF(AND(T105&gt;=2.3,T105&lt;2.7),100-(T105*13),IF(AND(T105&gt;=2.7,T105&lt;3),100-(T105*14),IF(AND(T105&gt;=3,T105&lt;3.3),100-(T105*15),IF(AND(T105&gt;=3.3,T105&lt;3.7),100-(T105*16),IF(AND(T105&gt;=3.7,T105&lt;4),100-(T105*17),IF(AND(T105&gt;=4,T105&lt;4.3),100-(T105*18),IF(AND(T105&gt;=4.3,T105&lt;4.7),100-(T105*19),IF(AND(T105&gt;=4.7,T105&lt;=5),100-(T105*20),0))))))))))))))))))</f>
        <v>100</v>
      </c>
      <c r="V105" s="50">
        <f>IF(Data!$AF101=0,"",IF(AND(P105&lt;&gt;"",TRIM(Data!$B$5)="miles"),MAX(100-((P105*1000)/$C105),0),IF(AND(P105&lt;&gt;"",TRIM(Data!$B$5)="km"),MAX(100-((P105*1609.34)/$C105),0))))</f>
        <v>100</v>
      </c>
    </row>
    <row r="106" spans="1:22" x14ac:dyDescent="0.25">
      <c r="A106" s="27" t="str">
        <f>CONCATENATE(Data!F102," ",Data!G102)</f>
        <v xml:space="preserve"> </v>
      </c>
      <c r="B106" s="28" t="str">
        <f>CONCATENATE(Data!D102,Data!J102)</f>
        <v>AJ01, AJ02, AJ03</v>
      </c>
      <c r="C106" s="93">
        <f>Data!AF102</f>
        <v>31.630800247192383</v>
      </c>
      <c r="D106" s="58">
        <f>IF(Data!AF102=0,"-",IF(AND(R106="",Q106&lt;&gt;""),F106*$G$4+G106*$G$5+H106*$G$6+I106*$G$7+J106*$G$8,IF(AND(Q106="",P106&lt;&gt;""),F106*$G$4+G106*$G$5+H106*$G$6+I106*$G$7,IF(AND(P106="",O106&lt;&gt;""),F106*$G$4+G106*$G$5+H106*$G$6,IF(AND(O106="",N106&lt;&gt;""),F106*$G$4+G106*$G$5,IF(AND(N106="",M106&lt;&gt;""),F106*$G$4,F106*$G$4+G106*$G$5+H106*$G$6+I106*$G$7+J106*$G$8+K106*$G$9))))))</f>
        <v>90</v>
      </c>
      <c r="E106" s="30" t="str">
        <f>IF(Data!AF102=0,"",IF(D106&lt;$K$7,$J$8,IF(AND(D106&gt;=$K$7,D106&lt;$K$6),$J$7,IF(AND(D106&gt;=$K$6,D106&lt;$K$5),$J$6,IF(D106&gt;=$K$5,$J$5)))))</f>
        <v>Mild Risk</v>
      </c>
      <c r="F106" s="29">
        <f>IF(Data!$AF102=0,"",IF(AND(M106&lt;&gt;"",TRIM(Data!$B$5)="miles"),MAX(100-((M106*1000)/$C106),0),IF(AND(M106&lt;&gt;"",TRIM(Data!$B$5)="km"),MAX(100-((M106*1609.34)/$C106),0))))</f>
        <v>100</v>
      </c>
      <c r="G106" s="29">
        <f>IF(Data!$AF102=0,"",IF(AND(N106&lt;&gt;"",TRIM(Data!$B$5)="miles"),MAX(100-((N106*1000)/$C106),0),IF(AND(N106&lt;&gt;"",TRIM(Data!$B$5)="km"),MAX(100-((N106*1609.34)/$C106),0))))</f>
        <v>100</v>
      </c>
      <c r="H106" s="29">
        <f>IF(Data!$AF102=0,"",IF(AND(O106&lt;&gt;"",TRIM(Data!$B$5)="miles"),MAX(100-((O106*1000)/$C106),0),IF(AND(O106&lt;&gt;"",TRIM(Data!$B$5)="km"),MAX(100-((O106*1609.34)/$C106),0))))</f>
        <v>100</v>
      </c>
      <c r="I106" s="29">
        <f>IF(Data!$AF102=0,"",IF(P106="","",(0.7*U106+0.3*V106)))</f>
        <v>100</v>
      </c>
      <c r="J106" s="29">
        <f>IF(Data!$AF102=0,"",IF(Q105="","",IF(S106=0,100,IF(AND(S106&gt;0,S106&lt;0.3),100-(S106*6),IF(AND(S106&gt;=0.3,S106&lt;0.7),100-(S106*7),IF(AND(S106&gt;=0.7,S106&lt;1),100-(S106*8),IF(AND(S106&gt;=1,S106&lt;1.3),100-(S106*9),IF(AND(S106&gt;=1.3,S106&lt;1.7),100-(S106*10),IF(AND(S106&gt;=1.7,S106&lt;2),100-(S106*11),IF(AND(S106&gt;=2,S106&lt;2.3),100-(S106*12),IF(AND(S106&gt;=2.3,S106&lt;2.7),100-(S106*13),IF(AND(S106&gt;=2.7,S106&lt;3),100-(S106*14),IF(AND(S106&gt;=3,S106&lt;3.3),100-(S106*15),IF(AND(S106&gt;=3.3,S106&lt;3.7),100-(S106*16),IF(AND(S106&gt;=3.7,S106&lt;4),100-(S106*17),IF(AND(S106&gt;=4,S106&lt;4.3),100-(S106*18),IF(AND(S106&gt;=4.3,S106&lt;4.7),100-(S106*19),IF(AND(S106&gt;=4.7,S106&lt;=5),100-(S106*20),0))))))))))))))))))</f>
        <v>100</v>
      </c>
      <c r="K106" s="29">
        <f>IF(Data!$AF102=0,"",IF(AND(R106&lt;&gt;"",TRIM(Data!$B$5)="miles"),MAX(100-((R106*1000)/$C106),0),IF(AND(R106&lt;&gt;"",TRIM(Data!$B$5)="km"),MAX(100-((R106*1609.34)/$C106),0))))</f>
        <v>0</v>
      </c>
      <c r="L106" s="45">
        <f t="shared" si="2"/>
        <v>16</v>
      </c>
      <c r="M106" s="46">
        <f>Data!AK102</f>
        <v>0</v>
      </c>
      <c r="N106" s="47">
        <f>Data!AO102</f>
        <v>0</v>
      </c>
      <c r="O106" s="47">
        <f>Data!AS102</f>
        <v>0</v>
      </c>
      <c r="P106" s="47">
        <f>Data!AW102</f>
        <v>0</v>
      </c>
      <c r="Q106" s="47">
        <f>Data!BA102</f>
        <v>0</v>
      </c>
      <c r="R106" s="48">
        <f>Data!BE102</f>
        <v>16</v>
      </c>
      <c r="S106" s="49">
        <f>100*(Data!BB102/$C106)</f>
        <v>0</v>
      </c>
      <c r="T106" s="49">
        <f>100*(Data!$AX102/$C106)</f>
        <v>0</v>
      </c>
      <c r="U106" s="49">
        <f>IF(Data!$AF102=0,"",IF(Q105="","",IF(T106=0,100,IF(AND(T106&gt;0,T106&lt;0.3),100-(T106*6),IF(AND(T106&gt;=0.3,T106&lt;0.7),100-(T106*7),IF(AND(T106&gt;=0.7,T106&lt;1),100-(T106*8),IF(AND(T106&gt;=1,T106&lt;1.3),100-(T106*9),IF(AND(T106&gt;=1.3,T106&lt;1.7),100-(T106*10),IF(AND(T106&gt;=1.7,T106&lt;2),100-(T106*11),IF(AND(T106&gt;=2,T106&lt;2.3),100-(T106*12),IF(AND(T106&gt;=2.3,T106&lt;2.7),100-(T106*13),IF(AND(T106&gt;=2.7,T106&lt;3),100-(T106*14),IF(AND(T106&gt;=3,T106&lt;3.3),100-(T106*15),IF(AND(T106&gt;=3.3,T106&lt;3.7),100-(T106*16),IF(AND(T106&gt;=3.7,T106&lt;4),100-(T106*17),IF(AND(T106&gt;=4,T106&lt;4.3),100-(T106*18),IF(AND(T106&gt;=4.3,T106&lt;4.7),100-(T106*19),IF(AND(T106&gt;=4.7,T106&lt;=5),100-(T106*20),0))))))))))))))))))</f>
        <v>100</v>
      </c>
      <c r="V106" s="50">
        <f>IF(Data!$AF102=0,"",IF(AND(P106&lt;&gt;"",TRIM(Data!$B$5)="miles"),MAX(100-((P106*1000)/$C106),0),IF(AND(P106&lt;&gt;"",TRIM(Data!$B$5)="km"),MAX(100-((P106*1609.34)/$C106),0))))</f>
        <v>100</v>
      </c>
    </row>
    <row r="107" spans="1:22" x14ac:dyDescent="0.25">
      <c r="A107" s="27" t="str">
        <f>CONCATENATE(Data!F103," ",Data!G103)</f>
        <v xml:space="preserve"> </v>
      </c>
      <c r="B107" s="28" t="str">
        <f>CONCATENATE(Data!D103,Data!J103)</f>
        <v>AJ01, AJ02, AJ03</v>
      </c>
      <c r="C107" s="93">
        <f>Data!AF103</f>
        <v>8.9345436096191406</v>
      </c>
      <c r="D107" s="58">
        <f>IF(Data!AF103=0,"-",IF(AND(R107="",Q107&lt;&gt;""),F107*$G$4+G107*$G$5+H107*$G$6+I107*$G$7+J107*$G$8,IF(AND(Q107="",P107&lt;&gt;""),F107*$G$4+G107*$G$5+H107*$G$6+I107*$G$7,IF(AND(P107="",O107&lt;&gt;""),F107*$G$4+G107*$G$5+H107*$G$6,IF(AND(O107="",N107&lt;&gt;""),F107*$G$4+G107*$G$5,IF(AND(N107="",M107&lt;&gt;""),F107*$G$4,F107*$G$4+G107*$G$5+H107*$G$6+I107*$G$7+J107*$G$8+K107*$G$9))))))</f>
        <v>90</v>
      </c>
      <c r="E107" s="30" t="str">
        <f>IF(Data!AF103=0,"",IF(D107&lt;$K$7,$J$8,IF(AND(D107&gt;=$K$7,D107&lt;$K$6),$J$7,IF(AND(D107&gt;=$K$6,D107&lt;$K$5),$J$6,IF(D107&gt;=$K$5,$J$5)))))</f>
        <v>Mild Risk</v>
      </c>
      <c r="F107" s="29">
        <f>IF(Data!$AF103=0,"",IF(AND(M107&lt;&gt;"",TRIM(Data!$B$5)="miles"),MAX(100-((M107*1000)/$C107),0),IF(AND(M107&lt;&gt;"",TRIM(Data!$B$5)="km"),MAX(100-((M107*1609.34)/$C107),0))))</f>
        <v>100</v>
      </c>
      <c r="G107" s="29">
        <f>IF(Data!$AF103=0,"",IF(AND(N107&lt;&gt;"",TRIM(Data!$B$5)="miles"),MAX(100-((N107*1000)/$C107),0),IF(AND(N107&lt;&gt;"",TRIM(Data!$B$5)="km"),MAX(100-((N107*1609.34)/$C107),0))))</f>
        <v>100</v>
      </c>
      <c r="H107" s="29">
        <f>IF(Data!$AF103=0,"",IF(AND(O107&lt;&gt;"",TRIM(Data!$B$5)="miles"),MAX(100-((O107*1000)/$C107),0),IF(AND(O107&lt;&gt;"",TRIM(Data!$B$5)="km"),MAX(100-((O107*1609.34)/$C107),0))))</f>
        <v>100</v>
      </c>
      <c r="I107" s="29">
        <f>IF(Data!$AF103=0,"",IF(P107="","",(0.7*U107+0.3*V107)))</f>
        <v>100</v>
      </c>
      <c r="J107" s="29">
        <f>IF(Data!$AF103=0,"",IF(Q106="","",IF(S107=0,100,IF(AND(S107&gt;0,S107&lt;0.3),100-(S107*6),IF(AND(S107&gt;=0.3,S107&lt;0.7),100-(S107*7),IF(AND(S107&gt;=0.7,S107&lt;1),100-(S107*8),IF(AND(S107&gt;=1,S107&lt;1.3),100-(S107*9),IF(AND(S107&gt;=1.3,S107&lt;1.7),100-(S107*10),IF(AND(S107&gt;=1.7,S107&lt;2),100-(S107*11),IF(AND(S107&gt;=2,S107&lt;2.3),100-(S107*12),IF(AND(S107&gt;=2.3,S107&lt;2.7),100-(S107*13),IF(AND(S107&gt;=2.7,S107&lt;3),100-(S107*14),IF(AND(S107&gt;=3,S107&lt;3.3),100-(S107*15),IF(AND(S107&gt;=3.3,S107&lt;3.7),100-(S107*16),IF(AND(S107&gt;=3.7,S107&lt;4),100-(S107*17),IF(AND(S107&gt;=4,S107&lt;4.3),100-(S107*18),IF(AND(S107&gt;=4.3,S107&lt;4.7),100-(S107*19),IF(AND(S107&gt;=4.7,S107&lt;=5),100-(S107*20),0))))))))))))))))))</f>
        <v>100</v>
      </c>
      <c r="K107" s="29">
        <f>IF(Data!$AF103=0,"",IF(AND(R107&lt;&gt;"",TRIM(Data!$B$5)="miles"),MAX(100-((R107*1000)/$C107),0),IF(AND(R107&lt;&gt;"",TRIM(Data!$B$5)="km"),MAX(100-((R107*1609.34)/$C107),0))))</f>
        <v>0</v>
      </c>
      <c r="L107" s="45">
        <f t="shared" si="2"/>
        <v>2</v>
      </c>
      <c r="M107" s="46">
        <f>Data!AK103</f>
        <v>0</v>
      </c>
      <c r="N107" s="47">
        <f>Data!AO103</f>
        <v>0</v>
      </c>
      <c r="O107" s="47">
        <f>Data!AS103</f>
        <v>0</v>
      </c>
      <c r="P107" s="47">
        <f>Data!AW103</f>
        <v>0</v>
      </c>
      <c r="Q107" s="47">
        <f>Data!BA103</f>
        <v>0</v>
      </c>
      <c r="R107" s="48">
        <f>Data!BE103</f>
        <v>2</v>
      </c>
      <c r="S107" s="49">
        <f>100*(Data!BB103/$C107)</f>
        <v>0</v>
      </c>
      <c r="T107" s="49">
        <f>100*(Data!$AX103/$C107)</f>
        <v>0</v>
      </c>
      <c r="U107" s="49">
        <f>IF(Data!$AF103=0,"",IF(Q106="","",IF(T107=0,100,IF(AND(T107&gt;0,T107&lt;0.3),100-(T107*6),IF(AND(T107&gt;=0.3,T107&lt;0.7),100-(T107*7),IF(AND(T107&gt;=0.7,T107&lt;1),100-(T107*8),IF(AND(T107&gt;=1,T107&lt;1.3),100-(T107*9),IF(AND(T107&gt;=1.3,T107&lt;1.7),100-(T107*10),IF(AND(T107&gt;=1.7,T107&lt;2),100-(T107*11),IF(AND(T107&gt;=2,T107&lt;2.3),100-(T107*12),IF(AND(T107&gt;=2.3,T107&lt;2.7),100-(T107*13),IF(AND(T107&gt;=2.7,T107&lt;3),100-(T107*14),IF(AND(T107&gt;=3,T107&lt;3.3),100-(T107*15),IF(AND(T107&gt;=3.3,T107&lt;3.7),100-(T107*16),IF(AND(T107&gt;=3.7,T107&lt;4),100-(T107*17),IF(AND(T107&gt;=4,T107&lt;4.3),100-(T107*18),IF(AND(T107&gt;=4.3,T107&lt;4.7),100-(T107*19),IF(AND(T107&gt;=4.7,T107&lt;=5),100-(T107*20),0))))))))))))))))))</f>
        <v>100</v>
      </c>
      <c r="V107" s="50">
        <f>IF(Data!$AF103=0,"",IF(AND(P107&lt;&gt;"",TRIM(Data!$B$5)="miles"),MAX(100-((P107*1000)/$C107),0),IF(AND(P107&lt;&gt;"",TRIM(Data!$B$5)="km"),MAX(100-((P107*1609.34)/$C107),0))))</f>
        <v>100</v>
      </c>
    </row>
    <row r="108" spans="1:22" x14ac:dyDescent="0.25">
      <c r="A108" s="27" t="str">
        <f>CONCATENATE(Data!F104," ",Data!G104)</f>
        <v xml:space="preserve"> </v>
      </c>
      <c r="B108" s="28" t="str">
        <f>CONCATENATE(Data!D104,Data!J104)</f>
        <v>AJ01, AJ02, AJ03</v>
      </c>
      <c r="C108" s="93">
        <f>Data!AF104</f>
        <v>0.11607499420642853</v>
      </c>
      <c r="D108" s="58">
        <f>IF(Data!AF104=0,"-",IF(AND(R108="",Q108&lt;&gt;""),F108*$G$4+G108*$G$5+H108*$G$6+I108*$G$7+J108*$G$8,IF(AND(Q108="",P108&lt;&gt;""),F108*$G$4+G108*$G$5+H108*$G$6+I108*$G$7,IF(AND(P108="",O108&lt;&gt;""),F108*$G$4+G108*$G$5+H108*$G$6,IF(AND(O108="",N108&lt;&gt;""),F108*$G$4+G108*$G$5,IF(AND(N108="",M108&lt;&gt;""),F108*$G$4,F108*$G$4+G108*$G$5+H108*$G$6+I108*$G$7+J108*$G$8+K108*$G$9))))))</f>
        <v>100</v>
      </c>
      <c r="E108" s="30" t="str">
        <f>IF(Data!AF104=0,"",IF(D108&lt;$K$7,$J$8,IF(AND(D108&gt;=$K$7,D108&lt;$K$6),$J$7,IF(AND(D108&gt;=$K$6,D108&lt;$K$5),$J$6,IF(D108&gt;=$K$5,$J$5)))))</f>
        <v>Low Risk</v>
      </c>
      <c r="F108" s="29">
        <f>IF(Data!$AF104=0,"",IF(AND(M108&lt;&gt;"",TRIM(Data!$B$5)="miles"),MAX(100-((M108*1000)/$C108),0),IF(AND(M108&lt;&gt;"",TRIM(Data!$B$5)="km"),MAX(100-((M108*1609.34)/$C108),0))))</f>
        <v>100</v>
      </c>
      <c r="G108" s="29">
        <f>IF(Data!$AF104=0,"",IF(AND(N108&lt;&gt;"",TRIM(Data!$B$5)="miles"),MAX(100-((N108*1000)/$C108),0),IF(AND(N108&lt;&gt;"",TRIM(Data!$B$5)="km"),MAX(100-((N108*1609.34)/$C108),0))))</f>
        <v>100</v>
      </c>
      <c r="H108" s="29">
        <f>IF(Data!$AF104=0,"",IF(AND(O108&lt;&gt;"",TRIM(Data!$B$5)="miles"),MAX(100-((O108*1000)/$C108),0),IF(AND(O108&lt;&gt;"",TRIM(Data!$B$5)="km"),MAX(100-((O108*1609.34)/$C108),0))))</f>
        <v>100</v>
      </c>
      <c r="I108" s="29">
        <f>IF(Data!$AF104=0,"",IF(P108="","",(0.7*U108+0.3*V108)))</f>
        <v>100</v>
      </c>
      <c r="J108" s="29">
        <f>IF(Data!$AF104=0,"",IF(Q107="","",IF(S108=0,100,IF(AND(S108&gt;0,S108&lt;0.3),100-(S108*6),IF(AND(S108&gt;=0.3,S108&lt;0.7),100-(S108*7),IF(AND(S108&gt;=0.7,S108&lt;1),100-(S108*8),IF(AND(S108&gt;=1,S108&lt;1.3),100-(S108*9),IF(AND(S108&gt;=1.3,S108&lt;1.7),100-(S108*10),IF(AND(S108&gt;=1.7,S108&lt;2),100-(S108*11),IF(AND(S108&gt;=2,S108&lt;2.3),100-(S108*12),IF(AND(S108&gt;=2.3,S108&lt;2.7),100-(S108*13),IF(AND(S108&gt;=2.7,S108&lt;3),100-(S108*14),IF(AND(S108&gt;=3,S108&lt;3.3),100-(S108*15),IF(AND(S108&gt;=3.3,S108&lt;3.7),100-(S108*16),IF(AND(S108&gt;=3.7,S108&lt;4),100-(S108*17),IF(AND(S108&gt;=4,S108&lt;4.3),100-(S108*18),IF(AND(S108&gt;=4.3,S108&lt;4.7),100-(S108*19),IF(AND(S108&gt;=4.7,S108&lt;=5),100-(S108*20),0))))))))))))))))))</f>
        <v>100</v>
      </c>
      <c r="K108" s="29">
        <f>IF(Data!$AF104=0,"",IF(AND(R108&lt;&gt;"",TRIM(Data!$B$5)="miles"),MAX(100-((R108*1000)/$C108),0),IF(AND(R108&lt;&gt;"",TRIM(Data!$B$5)="km"),MAX(100-((R108*1609.34)/$C108),0))))</f>
        <v>100</v>
      </c>
      <c r="L108" s="45">
        <f t="shared" si="2"/>
        <v>0</v>
      </c>
      <c r="M108" s="46">
        <f>Data!AK104</f>
        <v>0</v>
      </c>
      <c r="N108" s="47">
        <f>Data!AO104</f>
        <v>0</v>
      </c>
      <c r="O108" s="47">
        <f>Data!AS104</f>
        <v>0</v>
      </c>
      <c r="P108" s="47">
        <f>Data!AW104</f>
        <v>0</v>
      </c>
      <c r="Q108" s="47">
        <f>Data!BA104</f>
        <v>0</v>
      </c>
      <c r="R108" s="48">
        <f>Data!BE104</f>
        <v>0</v>
      </c>
      <c r="S108" s="49">
        <f>100*(Data!BB104/$C108)</f>
        <v>0</v>
      </c>
      <c r="T108" s="49">
        <f>100*(Data!$AX104/$C108)</f>
        <v>0</v>
      </c>
      <c r="U108" s="49">
        <f>IF(Data!$AF104=0,"",IF(Q107="","",IF(T108=0,100,IF(AND(T108&gt;0,T108&lt;0.3),100-(T108*6),IF(AND(T108&gt;=0.3,T108&lt;0.7),100-(T108*7),IF(AND(T108&gt;=0.7,T108&lt;1),100-(T108*8),IF(AND(T108&gt;=1,T108&lt;1.3),100-(T108*9),IF(AND(T108&gt;=1.3,T108&lt;1.7),100-(T108*10),IF(AND(T108&gt;=1.7,T108&lt;2),100-(T108*11),IF(AND(T108&gt;=2,T108&lt;2.3),100-(T108*12),IF(AND(T108&gt;=2.3,T108&lt;2.7),100-(T108*13),IF(AND(T108&gt;=2.7,T108&lt;3),100-(T108*14),IF(AND(T108&gt;=3,T108&lt;3.3),100-(T108*15),IF(AND(T108&gt;=3.3,T108&lt;3.7),100-(T108*16),IF(AND(T108&gt;=3.7,T108&lt;4),100-(T108*17),IF(AND(T108&gt;=4,T108&lt;4.3),100-(T108*18),IF(AND(T108&gt;=4.3,T108&lt;4.7),100-(T108*19),IF(AND(T108&gt;=4.7,T108&lt;=5),100-(T108*20),0))))))))))))))))))</f>
        <v>100</v>
      </c>
      <c r="V108" s="50">
        <f>IF(Data!$AF104=0,"",IF(AND(P108&lt;&gt;"",TRIM(Data!$B$5)="miles"),MAX(100-((P108*1000)/$C108),0),IF(AND(P108&lt;&gt;"",TRIM(Data!$B$5)="km"),MAX(100-((P108*1609.34)/$C108),0))))</f>
        <v>100</v>
      </c>
    </row>
    <row r="109" spans="1:22" x14ac:dyDescent="0.25">
      <c r="A109" s="27" t="str">
        <f>CONCATENATE(Data!F105," ",Data!G105)</f>
        <v xml:space="preserve"> </v>
      </c>
      <c r="B109" s="28" t="str">
        <f>CONCATENATE(Data!D105,Data!J105)</f>
        <v>AJ01, AJ02, AJ03</v>
      </c>
      <c r="C109" s="93">
        <f>Data!AF105</f>
        <v>220.04154968261719</v>
      </c>
      <c r="D109" s="58">
        <f>IF(Data!AF105=0,"-",IF(AND(R109="",Q109&lt;&gt;""),F109*$G$4+G109*$G$5+H109*$G$6+I109*$G$7+J109*$G$8,IF(AND(Q109="",P109&lt;&gt;""),F109*$G$4+G109*$G$5+H109*$G$6+I109*$G$7,IF(AND(P109="",O109&lt;&gt;""),F109*$G$4+G109*$G$5+H109*$G$6,IF(AND(O109="",N109&lt;&gt;""),F109*$G$4+G109*$G$5,IF(AND(N109="",M109&lt;&gt;""),F109*$G$4,F109*$G$4+G109*$G$5+H109*$G$6+I109*$G$7+J109*$G$8+K109*$G$9))))))</f>
        <v>55.000944132657608</v>
      </c>
      <c r="E109" s="30" t="str">
        <f>IF(Data!AF105=0,"",IF(D109&lt;$K$7,$J$8,IF(AND(D109&gt;=$K$7,D109&lt;$K$6),$J$7,IF(AND(D109&gt;=$K$6,D109&lt;$K$5),$J$6,IF(D109&gt;=$K$5,$J$5)))))</f>
        <v>High Risk</v>
      </c>
      <c r="F109" s="29">
        <f>IF(Data!$AF105=0,"",IF(AND(M109&lt;&gt;"",TRIM(Data!$B$5)="miles"),MAX(100-((M109*1000)/$C109),0),IF(AND(M109&lt;&gt;"",TRIM(Data!$B$5)="km"),MAX(100-((M109*1609.34)/$C109),0))))</f>
        <v>95.455403756961459</v>
      </c>
      <c r="G109" s="29">
        <f>IF(Data!$AF105=0,"",IF(AND(N109&lt;&gt;"",TRIM(Data!$B$5)="miles"),MAX(100-((N109*1000)/$C109),0),IF(AND(N109&lt;&gt;"",TRIM(Data!$B$5)="km"),MAX(100-((N109*1609.34)/$C109),0))))</f>
        <v>100</v>
      </c>
      <c r="H109" s="29">
        <f>IF(Data!$AF105=0,"",IF(AND(O109&lt;&gt;"",TRIM(Data!$B$5)="miles"),MAX(100-((O109*1000)/$C109),0),IF(AND(O109&lt;&gt;"",TRIM(Data!$B$5)="km"),MAX(100-((O109*1609.34)/$C109),0))))</f>
        <v>100</v>
      </c>
      <c r="I109" s="29">
        <f>IF(Data!$AF105=0,"",IF(P109="","",(0.7*U109+0.3*V109)))</f>
        <v>0</v>
      </c>
      <c r="J109" s="29">
        <f>IF(Data!$AF105=0,"",IF(Q108="","",IF(S109=0,100,IF(AND(S109&gt;0,S109&lt;0.3),100-(S109*6),IF(AND(S109&gt;=0.3,S109&lt;0.7),100-(S109*7),IF(AND(S109&gt;=0.7,S109&lt;1),100-(S109*8),IF(AND(S109&gt;=1,S109&lt;1.3),100-(S109*9),IF(AND(S109&gt;=1.3,S109&lt;1.7),100-(S109*10),IF(AND(S109&gt;=1.7,S109&lt;2),100-(S109*11),IF(AND(S109&gt;=2,S109&lt;2.3),100-(S109*12),IF(AND(S109&gt;=2.3,S109&lt;2.7),100-(S109*13),IF(AND(S109&gt;=2.7,S109&lt;3),100-(S109*14),IF(AND(S109&gt;=3,S109&lt;3.3),100-(S109*15),IF(AND(S109&gt;=3.3,S109&lt;3.7),100-(S109*16),IF(AND(S109&gt;=3.7,S109&lt;4),100-(S109*17),IF(AND(S109&gt;=4,S109&lt;4.3),100-(S109*18),IF(AND(S109&gt;=4.3,S109&lt;4.7),100-(S109*19),IF(AND(S109&gt;=4.7,S109&lt;=5),100-(S109*20),0))))))))))))))))))</f>
        <v>100</v>
      </c>
      <c r="K109" s="29">
        <f>IF(Data!$AF105=0,"",IF(AND(R109&lt;&gt;"",TRIM(Data!$B$5)="miles"),MAX(100-((R109*1000)/$C109),0),IF(AND(R109&lt;&gt;"",TRIM(Data!$B$5)="km"),MAX(100-((R109*1609.34)/$C109),0))))</f>
        <v>54.554037569614614</v>
      </c>
      <c r="L109" s="45">
        <f t="shared" si="2"/>
        <v>43</v>
      </c>
      <c r="M109" s="46">
        <f>Data!AK105</f>
        <v>1</v>
      </c>
      <c r="N109" s="47">
        <f>Data!AO105</f>
        <v>0</v>
      </c>
      <c r="O109" s="47">
        <f>Data!AS105</f>
        <v>0</v>
      </c>
      <c r="P109" s="47">
        <f>Data!AW105</f>
        <v>32</v>
      </c>
      <c r="Q109" s="47">
        <f>Data!BA105</f>
        <v>0</v>
      </c>
      <c r="R109" s="48">
        <f>Data!BE105</f>
        <v>10</v>
      </c>
      <c r="S109" s="49">
        <f>100*(Data!BB105/$C109)</f>
        <v>0</v>
      </c>
      <c r="T109" s="49">
        <f>100*(Data!$AX105/$C109)</f>
        <v>11.023251529075367</v>
      </c>
      <c r="U109" s="49">
        <f>IF(Data!$AF105=0,"",IF(Q108="","",IF(T109=0,100,IF(AND(T109&gt;0,T109&lt;0.3),100-(T109*6),IF(AND(T109&gt;=0.3,T109&lt;0.7),100-(T109*7),IF(AND(T109&gt;=0.7,T109&lt;1),100-(T109*8),IF(AND(T109&gt;=1,T109&lt;1.3),100-(T109*9),IF(AND(T109&gt;=1.3,T109&lt;1.7),100-(T109*10),IF(AND(T109&gt;=1.7,T109&lt;2),100-(T109*11),IF(AND(T109&gt;=2,T109&lt;2.3),100-(T109*12),IF(AND(T109&gt;=2.3,T109&lt;2.7),100-(T109*13),IF(AND(T109&gt;=2.7,T109&lt;3),100-(T109*14),IF(AND(T109&gt;=3,T109&lt;3.3),100-(T109*15),IF(AND(T109&gt;=3.3,T109&lt;3.7),100-(T109*16),IF(AND(T109&gt;=3.7,T109&lt;4),100-(T109*17),IF(AND(T109&gt;=4,T109&lt;4.3),100-(T109*18),IF(AND(T109&gt;=4.3,T109&lt;4.7),100-(T109*19),IF(AND(T109&gt;=4.7,T109&lt;=5),100-(T109*20),0))))))))))))))))))</f>
        <v>0</v>
      </c>
      <c r="V109" s="50">
        <f>IF(Data!$AF105=0,"",IF(AND(P109&lt;&gt;"",TRIM(Data!$B$5)="miles"),MAX(100-((P109*1000)/$C109),0),IF(AND(P109&lt;&gt;"",TRIM(Data!$B$5)="km"),MAX(100-((P109*1609.34)/$C109),0))))</f>
        <v>0</v>
      </c>
    </row>
    <row r="110" spans="1:22" x14ac:dyDescent="0.25">
      <c r="A110" s="27" t="str">
        <f>CONCATENATE(Data!F106," ",Data!G106)</f>
        <v xml:space="preserve"> </v>
      </c>
      <c r="B110" s="28" t="str">
        <f>CONCATENATE(Data!D106,Data!J106)</f>
        <v>AJ01, AJ02, AJ03</v>
      </c>
      <c r="C110" s="93">
        <f>Data!AF106</f>
        <v>0.56347358226776123</v>
      </c>
      <c r="D110" s="58">
        <f>IF(Data!AF106=0,"-",IF(AND(R110="",Q110&lt;&gt;""),F110*$G$4+G110*$G$5+H110*$G$6+I110*$G$7+J110*$G$8,IF(AND(Q110="",P110&lt;&gt;""),F110*$G$4+G110*$G$5+H110*$G$6+I110*$G$7,IF(AND(P110="",O110&lt;&gt;""),F110*$G$4+G110*$G$5+H110*$G$6,IF(AND(O110="",N110&lt;&gt;""),F110*$G$4+G110*$G$5,IF(AND(N110="",M110&lt;&gt;""),F110*$G$4,F110*$G$4+G110*$G$5+H110*$G$6+I110*$G$7+J110*$G$8+K110*$G$9))))))</f>
        <v>90</v>
      </c>
      <c r="E110" s="30" t="str">
        <f>IF(Data!AF106=0,"",IF(D110&lt;$K$7,$J$8,IF(AND(D110&gt;=$K$7,D110&lt;$K$6),$J$7,IF(AND(D110&gt;=$K$6,D110&lt;$K$5),$J$6,IF(D110&gt;=$K$5,$J$5)))))</f>
        <v>Mild Risk</v>
      </c>
      <c r="F110" s="29">
        <f>IF(Data!$AF106=0,"",IF(AND(M110&lt;&gt;"",TRIM(Data!$B$5)="miles"),MAX(100-((M110*1000)/$C110),0),IF(AND(M110&lt;&gt;"",TRIM(Data!$B$5)="km"),MAX(100-((M110*1609.34)/$C110),0))))</f>
        <v>100</v>
      </c>
      <c r="G110" s="29">
        <f>IF(Data!$AF106=0,"",IF(AND(N110&lt;&gt;"",TRIM(Data!$B$5)="miles"),MAX(100-((N110*1000)/$C110),0),IF(AND(N110&lt;&gt;"",TRIM(Data!$B$5)="km"),MAX(100-((N110*1609.34)/$C110),0))))</f>
        <v>100</v>
      </c>
      <c r="H110" s="29">
        <f>IF(Data!$AF106=0,"",IF(AND(O110&lt;&gt;"",TRIM(Data!$B$5)="miles"),MAX(100-((O110*1000)/$C110),0),IF(AND(O110&lt;&gt;"",TRIM(Data!$B$5)="km"),MAX(100-((O110*1609.34)/$C110),0))))</f>
        <v>100</v>
      </c>
      <c r="I110" s="29">
        <f>IF(Data!$AF106=0,"",IF(P110="","",(0.7*U110+0.3*V110)))</f>
        <v>100</v>
      </c>
      <c r="J110" s="29">
        <f>IF(Data!$AF106=0,"",IF(Q109="","",IF(S110=0,100,IF(AND(S110&gt;0,S110&lt;0.3),100-(S110*6),IF(AND(S110&gt;=0.3,S110&lt;0.7),100-(S110*7),IF(AND(S110&gt;=0.7,S110&lt;1),100-(S110*8),IF(AND(S110&gt;=1,S110&lt;1.3),100-(S110*9),IF(AND(S110&gt;=1.3,S110&lt;1.7),100-(S110*10),IF(AND(S110&gt;=1.7,S110&lt;2),100-(S110*11),IF(AND(S110&gt;=2,S110&lt;2.3),100-(S110*12),IF(AND(S110&gt;=2.3,S110&lt;2.7),100-(S110*13),IF(AND(S110&gt;=2.7,S110&lt;3),100-(S110*14),IF(AND(S110&gt;=3,S110&lt;3.3),100-(S110*15),IF(AND(S110&gt;=3.3,S110&lt;3.7),100-(S110*16),IF(AND(S110&gt;=3.7,S110&lt;4),100-(S110*17),IF(AND(S110&gt;=4,S110&lt;4.3),100-(S110*18),IF(AND(S110&gt;=4.3,S110&lt;4.7),100-(S110*19),IF(AND(S110&gt;=4.7,S110&lt;=5),100-(S110*20),0))))))))))))))))))</f>
        <v>100</v>
      </c>
      <c r="K110" s="29">
        <f>IF(Data!$AF106=0,"",IF(AND(R110&lt;&gt;"",TRIM(Data!$B$5)="miles"),MAX(100-((R110*1000)/$C110),0),IF(AND(R110&lt;&gt;"",TRIM(Data!$B$5)="km"),MAX(100-((R110*1609.34)/$C110),0))))</f>
        <v>0</v>
      </c>
      <c r="L110" s="45">
        <f t="shared" ref="L110:L141" si="3">SUM(M110:R110)</f>
        <v>4</v>
      </c>
      <c r="M110" s="46">
        <f>Data!AK106</f>
        <v>0</v>
      </c>
      <c r="N110" s="47">
        <f>Data!AO106</f>
        <v>0</v>
      </c>
      <c r="O110" s="47">
        <f>Data!AS106</f>
        <v>0</v>
      </c>
      <c r="P110" s="47">
        <f>Data!AW106</f>
        <v>0</v>
      </c>
      <c r="Q110" s="47">
        <f>Data!BA106</f>
        <v>0</v>
      </c>
      <c r="R110" s="48">
        <f>Data!BE106</f>
        <v>4</v>
      </c>
      <c r="S110" s="49">
        <f>100*(Data!BB106/$C110)</f>
        <v>0</v>
      </c>
      <c r="T110" s="49">
        <f>100*(Data!$AX106/$C110)</f>
        <v>0</v>
      </c>
      <c r="U110" s="49">
        <f>IF(Data!$AF106=0,"",IF(Q109="","",IF(T110=0,100,IF(AND(T110&gt;0,T110&lt;0.3),100-(T110*6),IF(AND(T110&gt;=0.3,T110&lt;0.7),100-(T110*7),IF(AND(T110&gt;=0.7,T110&lt;1),100-(T110*8),IF(AND(T110&gt;=1,T110&lt;1.3),100-(T110*9),IF(AND(T110&gt;=1.3,T110&lt;1.7),100-(T110*10),IF(AND(T110&gt;=1.7,T110&lt;2),100-(T110*11),IF(AND(T110&gt;=2,T110&lt;2.3),100-(T110*12),IF(AND(T110&gt;=2.3,T110&lt;2.7),100-(T110*13),IF(AND(T110&gt;=2.7,T110&lt;3),100-(T110*14),IF(AND(T110&gt;=3,T110&lt;3.3),100-(T110*15),IF(AND(T110&gt;=3.3,T110&lt;3.7),100-(T110*16),IF(AND(T110&gt;=3.7,T110&lt;4),100-(T110*17),IF(AND(T110&gt;=4,T110&lt;4.3),100-(T110*18),IF(AND(T110&gt;=4.3,T110&lt;4.7),100-(T110*19),IF(AND(T110&gt;=4.7,T110&lt;=5),100-(T110*20),0))))))))))))))))))</f>
        <v>100</v>
      </c>
      <c r="V110" s="50">
        <f>IF(Data!$AF106=0,"",IF(AND(P110&lt;&gt;"",TRIM(Data!$B$5)="miles"),MAX(100-((P110*1000)/$C110),0),IF(AND(P110&lt;&gt;"",TRIM(Data!$B$5)="km"),MAX(100-((P110*1609.34)/$C110),0))))</f>
        <v>100</v>
      </c>
    </row>
    <row r="111" spans="1:22" x14ac:dyDescent="0.25">
      <c r="A111" s="27" t="str">
        <f>CONCATENATE(Data!F107," ",Data!G107)</f>
        <v xml:space="preserve"> </v>
      </c>
      <c r="B111" s="28" t="str">
        <f>CONCATENATE(Data!D107,Data!J107)</f>
        <v>AJ01, AJ02, AJ03</v>
      </c>
      <c r="C111" s="93">
        <f>Data!AF107</f>
        <v>2.217066241428256E-3</v>
      </c>
      <c r="D111" s="58">
        <f>IF(Data!AF107=0,"-",IF(AND(R111="",Q111&lt;&gt;""),F111*$G$4+G111*$G$5+H111*$G$6+I111*$G$7+J111*$G$8,IF(AND(Q111="",P111&lt;&gt;""),F111*$G$4+G111*$G$5+H111*$G$6+I111*$G$7,IF(AND(P111="",O111&lt;&gt;""),F111*$G$4+G111*$G$5+H111*$G$6,IF(AND(O111="",N111&lt;&gt;""),F111*$G$4+G111*$G$5,IF(AND(N111="",M111&lt;&gt;""),F111*$G$4,F111*$G$4+G111*$G$5+H111*$G$6+I111*$G$7+J111*$G$8+K111*$G$9))))))</f>
        <v>90</v>
      </c>
      <c r="E111" s="30" t="str">
        <f>IF(Data!AF107=0,"",IF(D111&lt;$K$7,$J$8,IF(AND(D111&gt;=$K$7,D111&lt;$K$6),$J$7,IF(AND(D111&gt;=$K$6,D111&lt;$K$5),$J$6,IF(D111&gt;=$K$5,$J$5)))))</f>
        <v>Mild Risk</v>
      </c>
      <c r="F111" s="29">
        <f>IF(Data!$AF107=0,"",IF(AND(M111&lt;&gt;"",TRIM(Data!$B$5)="miles"),MAX(100-((M111*1000)/$C111),0),IF(AND(M111&lt;&gt;"",TRIM(Data!$B$5)="km"),MAX(100-((M111*1609.34)/$C111),0))))</f>
        <v>100</v>
      </c>
      <c r="G111" s="29">
        <f>IF(Data!$AF107=0,"",IF(AND(N111&lt;&gt;"",TRIM(Data!$B$5)="miles"),MAX(100-((N111*1000)/$C111),0),IF(AND(N111&lt;&gt;"",TRIM(Data!$B$5)="km"),MAX(100-((N111*1609.34)/$C111),0))))</f>
        <v>100</v>
      </c>
      <c r="H111" s="29">
        <f>IF(Data!$AF107=0,"",IF(AND(O111&lt;&gt;"",TRIM(Data!$B$5)="miles"),MAX(100-((O111*1000)/$C111),0),IF(AND(O111&lt;&gt;"",TRIM(Data!$B$5)="km"),MAX(100-((O111*1609.34)/$C111),0))))</f>
        <v>100</v>
      </c>
      <c r="I111" s="29">
        <f>IF(Data!$AF107=0,"",IF(P111="","",(0.7*U111+0.3*V111)))</f>
        <v>100</v>
      </c>
      <c r="J111" s="29">
        <f>IF(Data!$AF107=0,"",IF(Q110="","",IF(S111=0,100,IF(AND(S111&gt;0,S111&lt;0.3),100-(S111*6),IF(AND(S111&gt;=0.3,S111&lt;0.7),100-(S111*7),IF(AND(S111&gt;=0.7,S111&lt;1),100-(S111*8),IF(AND(S111&gt;=1,S111&lt;1.3),100-(S111*9),IF(AND(S111&gt;=1.3,S111&lt;1.7),100-(S111*10),IF(AND(S111&gt;=1.7,S111&lt;2),100-(S111*11),IF(AND(S111&gt;=2,S111&lt;2.3),100-(S111*12),IF(AND(S111&gt;=2.3,S111&lt;2.7),100-(S111*13),IF(AND(S111&gt;=2.7,S111&lt;3),100-(S111*14),IF(AND(S111&gt;=3,S111&lt;3.3),100-(S111*15),IF(AND(S111&gt;=3.3,S111&lt;3.7),100-(S111*16),IF(AND(S111&gt;=3.7,S111&lt;4),100-(S111*17),IF(AND(S111&gt;=4,S111&lt;4.3),100-(S111*18),IF(AND(S111&gt;=4.3,S111&lt;4.7),100-(S111*19),IF(AND(S111&gt;=4.7,S111&lt;=5),100-(S111*20),0))))))))))))))))))</f>
        <v>100</v>
      </c>
      <c r="K111" s="29">
        <f>IF(Data!$AF107=0,"",IF(AND(R111&lt;&gt;"",TRIM(Data!$B$5)="miles"),MAX(100-((R111*1000)/$C111),0),IF(AND(R111&lt;&gt;"",TRIM(Data!$B$5)="km"),MAX(100-((R111*1609.34)/$C111),0))))</f>
        <v>0</v>
      </c>
      <c r="L111" s="45">
        <f t="shared" si="3"/>
        <v>8</v>
      </c>
      <c r="M111" s="46">
        <f>Data!AK107</f>
        <v>0</v>
      </c>
      <c r="N111" s="47">
        <f>Data!AO107</f>
        <v>0</v>
      </c>
      <c r="O111" s="47">
        <f>Data!AS107</f>
        <v>0</v>
      </c>
      <c r="P111" s="47">
        <f>Data!AW107</f>
        <v>0</v>
      </c>
      <c r="Q111" s="47">
        <f>Data!BA107</f>
        <v>0</v>
      </c>
      <c r="R111" s="48">
        <f>Data!BE107</f>
        <v>8</v>
      </c>
      <c r="S111" s="49">
        <f>100*(Data!BB107/$C111)</f>
        <v>0</v>
      </c>
      <c r="T111" s="49">
        <f>100*(Data!$AX107/$C111)</f>
        <v>0</v>
      </c>
      <c r="U111" s="49">
        <f>IF(Data!$AF107=0,"",IF(Q110="","",IF(T111=0,100,IF(AND(T111&gt;0,T111&lt;0.3),100-(T111*6),IF(AND(T111&gt;=0.3,T111&lt;0.7),100-(T111*7),IF(AND(T111&gt;=0.7,T111&lt;1),100-(T111*8),IF(AND(T111&gt;=1,T111&lt;1.3),100-(T111*9),IF(AND(T111&gt;=1.3,T111&lt;1.7),100-(T111*10),IF(AND(T111&gt;=1.7,T111&lt;2),100-(T111*11),IF(AND(T111&gt;=2,T111&lt;2.3),100-(T111*12),IF(AND(T111&gt;=2.3,T111&lt;2.7),100-(T111*13),IF(AND(T111&gt;=2.7,T111&lt;3),100-(T111*14),IF(AND(T111&gt;=3,T111&lt;3.3),100-(T111*15),IF(AND(T111&gt;=3.3,T111&lt;3.7),100-(T111*16),IF(AND(T111&gt;=3.7,T111&lt;4),100-(T111*17),IF(AND(T111&gt;=4,T111&lt;4.3),100-(T111*18),IF(AND(T111&gt;=4.3,T111&lt;4.7),100-(T111*19),IF(AND(T111&gt;=4.7,T111&lt;=5),100-(T111*20),0))))))))))))))))))</f>
        <v>100</v>
      </c>
      <c r="V111" s="50">
        <f>IF(Data!$AF107=0,"",IF(AND(P111&lt;&gt;"",TRIM(Data!$B$5)="miles"),MAX(100-((P111*1000)/$C111),0),IF(AND(P111&lt;&gt;"",TRIM(Data!$B$5)="km"),MAX(100-((P111*1609.34)/$C111),0))))</f>
        <v>100</v>
      </c>
    </row>
    <row r="112" spans="1:22" x14ac:dyDescent="0.25">
      <c r="A112" s="27" t="str">
        <f>CONCATENATE(Data!F108," ",Data!G108)</f>
        <v xml:space="preserve"> </v>
      </c>
      <c r="B112" s="28" t="str">
        <f>CONCATENATE(Data!D108,Data!J108)</f>
        <v>AJ01, AJ02, AJ03</v>
      </c>
      <c r="C112" s="93">
        <f>Data!AF108</f>
        <v>7.7445464134216309</v>
      </c>
      <c r="D112" s="58">
        <f>IF(Data!AF108=0,"-",IF(AND(R112="",Q112&lt;&gt;""),F112*$G$4+G112*$G$5+H112*$G$6+I112*$G$7+J112*$G$8,IF(AND(Q112="",P112&lt;&gt;""),F112*$G$4+G112*$G$5+H112*$G$6+I112*$G$7,IF(AND(P112="",O112&lt;&gt;""),F112*$G$4+G112*$G$5+H112*$G$6,IF(AND(O112="",N112&lt;&gt;""),F112*$G$4+G112*$G$5,IF(AND(N112="",M112&lt;&gt;""),F112*$G$4,F112*$G$4+G112*$G$5+H112*$G$6+I112*$G$7+J112*$G$8+K112*$G$9))))))</f>
        <v>100</v>
      </c>
      <c r="E112" s="30" t="str">
        <f>IF(Data!AF108=0,"",IF(D112&lt;$K$7,$J$8,IF(AND(D112&gt;=$K$7,D112&lt;$K$6),$J$7,IF(AND(D112&gt;=$K$6,D112&lt;$K$5),$J$6,IF(D112&gt;=$K$5,$J$5)))))</f>
        <v>Low Risk</v>
      </c>
      <c r="F112" s="29">
        <f>IF(Data!$AF108=0,"",IF(AND(M112&lt;&gt;"",TRIM(Data!$B$5)="miles"),MAX(100-((M112*1000)/$C112),0),IF(AND(M112&lt;&gt;"",TRIM(Data!$B$5)="km"),MAX(100-((M112*1609.34)/$C112),0))))</f>
        <v>100</v>
      </c>
      <c r="G112" s="29">
        <f>IF(Data!$AF108=0,"",IF(AND(N112&lt;&gt;"",TRIM(Data!$B$5)="miles"),MAX(100-((N112*1000)/$C112),0),IF(AND(N112&lt;&gt;"",TRIM(Data!$B$5)="km"),MAX(100-((N112*1609.34)/$C112),0))))</f>
        <v>100</v>
      </c>
      <c r="H112" s="29">
        <f>IF(Data!$AF108=0,"",IF(AND(O112&lt;&gt;"",TRIM(Data!$B$5)="miles"),MAX(100-((O112*1000)/$C112),0),IF(AND(O112&lt;&gt;"",TRIM(Data!$B$5)="km"),MAX(100-((O112*1609.34)/$C112),0))))</f>
        <v>100</v>
      </c>
      <c r="I112" s="29">
        <f>IF(Data!$AF108=0,"",IF(P112="","",(0.7*U112+0.3*V112)))</f>
        <v>100</v>
      </c>
      <c r="J112" s="29">
        <f>IF(Data!$AF108=0,"",IF(Q111="","",IF(S112=0,100,IF(AND(S112&gt;0,S112&lt;0.3),100-(S112*6),IF(AND(S112&gt;=0.3,S112&lt;0.7),100-(S112*7),IF(AND(S112&gt;=0.7,S112&lt;1),100-(S112*8),IF(AND(S112&gt;=1,S112&lt;1.3),100-(S112*9),IF(AND(S112&gt;=1.3,S112&lt;1.7),100-(S112*10),IF(AND(S112&gt;=1.7,S112&lt;2),100-(S112*11),IF(AND(S112&gt;=2,S112&lt;2.3),100-(S112*12),IF(AND(S112&gt;=2.3,S112&lt;2.7),100-(S112*13),IF(AND(S112&gt;=2.7,S112&lt;3),100-(S112*14),IF(AND(S112&gt;=3,S112&lt;3.3),100-(S112*15),IF(AND(S112&gt;=3.3,S112&lt;3.7),100-(S112*16),IF(AND(S112&gt;=3.7,S112&lt;4),100-(S112*17),IF(AND(S112&gt;=4,S112&lt;4.3),100-(S112*18),IF(AND(S112&gt;=4.3,S112&lt;4.7),100-(S112*19),IF(AND(S112&gt;=4.7,S112&lt;=5),100-(S112*20),0))))))))))))))))))</f>
        <v>100</v>
      </c>
      <c r="K112" s="29">
        <f>IF(Data!$AF108=0,"",IF(AND(R112&lt;&gt;"",TRIM(Data!$B$5)="miles"),MAX(100-((R112*1000)/$C112),0),IF(AND(R112&lt;&gt;"",TRIM(Data!$B$5)="km"),MAX(100-((R112*1609.34)/$C112),0))))</f>
        <v>100</v>
      </c>
      <c r="L112" s="45">
        <f t="shared" si="3"/>
        <v>0</v>
      </c>
      <c r="M112" s="46">
        <f>Data!AK108</f>
        <v>0</v>
      </c>
      <c r="N112" s="47">
        <f>Data!AO108</f>
        <v>0</v>
      </c>
      <c r="O112" s="47">
        <f>Data!AS108</f>
        <v>0</v>
      </c>
      <c r="P112" s="47">
        <f>Data!AW108</f>
        <v>0</v>
      </c>
      <c r="Q112" s="47">
        <f>Data!BA108</f>
        <v>0</v>
      </c>
      <c r="R112" s="48">
        <f>Data!BE108</f>
        <v>0</v>
      </c>
      <c r="S112" s="49">
        <f>100*(Data!BB108/$C112)</f>
        <v>0</v>
      </c>
      <c r="T112" s="49">
        <f>100*(Data!$AX108/$C112)</f>
        <v>0</v>
      </c>
      <c r="U112" s="49">
        <f>IF(Data!$AF108=0,"",IF(Q111="","",IF(T112=0,100,IF(AND(T112&gt;0,T112&lt;0.3),100-(T112*6),IF(AND(T112&gt;=0.3,T112&lt;0.7),100-(T112*7),IF(AND(T112&gt;=0.7,T112&lt;1),100-(T112*8),IF(AND(T112&gt;=1,T112&lt;1.3),100-(T112*9),IF(AND(T112&gt;=1.3,T112&lt;1.7),100-(T112*10),IF(AND(T112&gt;=1.7,T112&lt;2),100-(T112*11),IF(AND(T112&gt;=2,T112&lt;2.3),100-(T112*12),IF(AND(T112&gt;=2.3,T112&lt;2.7),100-(T112*13),IF(AND(T112&gt;=2.7,T112&lt;3),100-(T112*14),IF(AND(T112&gt;=3,T112&lt;3.3),100-(T112*15),IF(AND(T112&gt;=3.3,T112&lt;3.7),100-(T112*16),IF(AND(T112&gt;=3.7,T112&lt;4),100-(T112*17),IF(AND(T112&gt;=4,T112&lt;4.3),100-(T112*18),IF(AND(T112&gt;=4.3,T112&lt;4.7),100-(T112*19),IF(AND(T112&gt;=4.7,T112&lt;=5),100-(T112*20),0))))))))))))))))))</f>
        <v>100</v>
      </c>
      <c r="V112" s="50">
        <f>IF(Data!$AF108=0,"",IF(AND(P112&lt;&gt;"",TRIM(Data!$B$5)="miles"),MAX(100-((P112*1000)/$C112),0),IF(AND(P112&lt;&gt;"",TRIM(Data!$B$5)="km"),MAX(100-((P112*1609.34)/$C112),0))))</f>
        <v>100</v>
      </c>
    </row>
    <row r="113" spans="1:22" x14ac:dyDescent="0.25">
      <c r="A113" s="27" t="str">
        <f>CONCATENATE(Data!F109," ",Data!G109)</f>
        <v xml:space="preserve"> </v>
      </c>
      <c r="B113" s="28" t="str">
        <f>CONCATENATE(Data!D109,Data!J109)</f>
        <v>AJ01, AJ02, AJ03</v>
      </c>
      <c r="C113" s="93">
        <f>Data!AF109</f>
        <v>14.223285675048828</v>
      </c>
      <c r="D113" s="58">
        <f>IF(Data!AF109=0,"-",IF(AND(R113="",Q113&lt;&gt;""),F113*$G$4+G113*$G$5+H113*$G$6+I113*$G$7+J113*$G$8,IF(AND(Q113="",P113&lt;&gt;""),F113*$G$4+G113*$G$5+H113*$G$6+I113*$G$7,IF(AND(P113="",O113&lt;&gt;""),F113*$G$4+G113*$G$5+H113*$G$6,IF(AND(O113="",N113&lt;&gt;""),F113*$G$4+G113*$G$5,IF(AND(N113="",M113&lt;&gt;""),F113*$G$4,F113*$G$4+G113*$G$5+H113*$G$6+I113*$G$7+J113*$G$8+K113*$G$9))))))</f>
        <v>90</v>
      </c>
      <c r="E113" s="30" t="str">
        <f>IF(Data!AF109=0,"",IF(D113&lt;$K$7,$J$8,IF(AND(D113&gt;=$K$7,D113&lt;$K$6),$J$7,IF(AND(D113&gt;=$K$6,D113&lt;$K$5),$J$6,IF(D113&gt;=$K$5,$J$5)))))</f>
        <v>Mild Risk</v>
      </c>
      <c r="F113" s="29">
        <f>IF(Data!$AF109=0,"",IF(AND(M113&lt;&gt;"",TRIM(Data!$B$5)="miles"),MAX(100-((M113*1000)/$C113),0),IF(AND(M113&lt;&gt;"",TRIM(Data!$B$5)="km"),MAX(100-((M113*1609.34)/$C113),0))))</f>
        <v>100</v>
      </c>
      <c r="G113" s="29">
        <f>IF(Data!$AF109=0,"",IF(AND(N113&lt;&gt;"",TRIM(Data!$B$5)="miles"),MAX(100-((N113*1000)/$C113),0),IF(AND(N113&lt;&gt;"",TRIM(Data!$B$5)="km"),MAX(100-((N113*1609.34)/$C113),0))))</f>
        <v>100</v>
      </c>
      <c r="H113" s="29">
        <f>IF(Data!$AF109=0,"",IF(AND(O113&lt;&gt;"",TRIM(Data!$B$5)="miles"),MAX(100-((O113*1000)/$C113),0),IF(AND(O113&lt;&gt;"",TRIM(Data!$B$5)="km"),MAX(100-((O113*1609.34)/$C113),0))))</f>
        <v>100</v>
      </c>
      <c r="I113" s="29">
        <f>IF(Data!$AF109=0,"",IF(P113="","",(0.7*U113+0.3*V113)))</f>
        <v>100</v>
      </c>
      <c r="J113" s="29">
        <f>IF(Data!$AF109=0,"",IF(Q112="","",IF(S113=0,100,IF(AND(S113&gt;0,S113&lt;0.3),100-(S113*6),IF(AND(S113&gt;=0.3,S113&lt;0.7),100-(S113*7),IF(AND(S113&gt;=0.7,S113&lt;1),100-(S113*8),IF(AND(S113&gt;=1,S113&lt;1.3),100-(S113*9),IF(AND(S113&gt;=1.3,S113&lt;1.7),100-(S113*10),IF(AND(S113&gt;=1.7,S113&lt;2),100-(S113*11),IF(AND(S113&gt;=2,S113&lt;2.3),100-(S113*12),IF(AND(S113&gt;=2.3,S113&lt;2.7),100-(S113*13),IF(AND(S113&gt;=2.7,S113&lt;3),100-(S113*14),IF(AND(S113&gt;=3,S113&lt;3.3),100-(S113*15),IF(AND(S113&gt;=3.3,S113&lt;3.7),100-(S113*16),IF(AND(S113&gt;=3.7,S113&lt;4),100-(S113*17),IF(AND(S113&gt;=4,S113&lt;4.3),100-(S113*18),IF(AND(S113&gt;=4.3,S113&lt;4.7),100-(S113*19),IF(AND(S113&gt;=4.7,S113&lt;=5),100-(S113*20),0))))))))))))))))))</f>
        <v>100</v>
      </c>
      <c r="K113" s="29">
        <f>IF(Data!$AF109=0,"",IF(AND(R113&lt;&gt;"",TRIM(Data!$B$5)="miles"),MAX(100-((R113*1000)/$C113),0),IF(AND(R113&lt;&gt;"",TRIM(Data!$B$5)="km"),MAX(100-((R113*1609.34)/$C113),0))))</f>
        <v>0</v>
      </c>
      <c r="L113" s="45">
        <f t="shared" si="3"/>
        <v>22</v>
      </c>
      <c r="M113" s="46">
        <f>Data!AK109</f>
        <v>0</v>
      </c>
      <c r="N113" s="47">
        <f>Data!AO109</f>
        <v>0</v>
      </c>
      <c r="O113" s="47">
        <f>Data!AS109</f>
        <v>0</v>
      </c>
      <c r="P113" s="47">
        <f>Data!AW109</f>
        <v>0</v>
      </c>
      <c r="Q113" s="47">
        <f>Data!BA109</f>
        <v>0</v>
      </c>
      <c r="R113" s="48">
        <f>Data!BE109</f>
        <v>22</v>
      </c>
      <c r="S113" s="49">
        <f>100*(Data!BB109/$C113)</f>
        <v>0</v>
      </c>
      <c r="T113" s="49">
        <f>100*(Data!$AX109/$C113)</f>
        <v>0</v>
      </c>
      <c r="U113" s="49">
        <f>IF(Data!$AF109=0,"",IF(Q112="","",IF(T113=0,100,IF(AND(T113&gt;0,T113&lt;0.3),100-(T113*6),IF(AND(T113&gt;=0.3,T113&lt;0.7),100-(T113*7),IF(AND(T113&gt;=0.7,T113&lt;1),100-(T113*8),IF(AND(T113&gt;=1,T113&lt;1.3),100-(T113*9),IF(AND(T113&gt;=1.3,T113&lt;1.7),100-(T113*10),IF(AND(T113&gt;=1.7,T113&lt;2),100-(T113*11),IF(AND(T113&gt;=2,T113&lt;2.3),100-(T113*12),IF(AND(T113&gt;=2.3,T113&lt;2.7),100-(T113*13),IF(AND(T113&gt;=2.7,T113&lt;3),100-(T113*14),IF(AND(T113&gt;=3,T113&lt;3.3),100-(T113*15),IF(AND(T113&gt;=3.3,T113&lt;3.7),100-(T113*16),IF(AND(T113&gt;=3.7,T113&lt;4),100-(T113*17),IF(AND(T113&gt;=4,T113&lt;4.3),100-(T113*18),IF(AND(T113&gt;=4.3,T113&lt;4.7),100-(T113*19),IF(AND(T113&gt;=4.7,T113&lt;=5),100-(T113*20),0))))))))))))))))))</f>
        <v>100</v>
      </c>
      <c r="V113" s="50">
        <f>IF(Data!$AF109=0,"",IF(AND(P113&lt;&gt;"",TRIM(Data!$B$5)="miles"),MAX(100-((P113*1000)/$C113),0),IF(AND(P113&lt;&gt;"",TRIM(Data!$B$5)="km"),MAX(100-((P113*1609.34)/$C113),0))))</f>
        <v>100</v>
      </c>
    </row>
    <row r="114" spans="1:22" x14ac:dyDescent="0.25">
      <c r="A114" s="27" t="str">
        <f>CONCATENATE(Data!F110," ",Data!G110)</f>
        <v xml:space="preserve"> </v>
      </c>
      <c r="B114" s="28" t="str">
        <f>CONCATENATE(Data!D110,Data!J110)</f>
        <v>AJ01, AJ02, AJ03</v>
      </c>
      <c r="C114" s="93">
        <f>Data!AF110</f>
        <v>1.0295120477676392</v>
      </c>
      <c r="D114" s="58">
        <f>IF(Data!AF110=0,"-",IF(AND(R114="",Q114&lt;&gt;""),F114*$G$4+G114*$G$5+H114*$G$6+I114*$G$7+J114*$G$8,IF(AND(Q114="",P114&lt;&gt;""),F114*$G$4+G114*$G$5+H114*$G$6+I114*$G$7,IF(AND(P114="",O114&lt;&gt;""),F114*$G$4+G114*$G$5+H114*$G$6,IF(AND(O114="",N114&lt;&gt;""),F114*$G$4+G114*$G$5,IF(AND(N114="",M114&lt;&gt;""),F114*$G$4,F114*$G$4+G114*$G$5+H114*$G$6+I114*$G$7+J114*$G$8+K114*$G$9))))))</f>
        <v>100</v>
      </c>
      <c r="E114" s="30" t="str">
        <f>IF(Data!AF110=0,"",IF(D114&lt;$K$7,$J$8,IF(AND(D114&gt;=$K$7,D114&lt;$K$6),$J$7,IF(AND(D114&gt;=$K$6,D114&lt;$K$5),$J$6,IF(D114&gt;=$K$5,$J$5)))))</f>
        <v>Low Risk</v>
      </c>
      <c r="F114" s="29">
        <f>IF(Data!$AF110=0,"",IF(AND(M114&lt;&gt;"",TRIM(Data!$B$5)="miles"),MAX(100-((M114*1000)/$C114),0),IF(AND(M114&lt;&gt;"",TRIM(Data!$B$5)="km"),MAX(100-((M114*1609.34)/$C114),0))))</f>
        <v>100</v>
      </c>
      <c r="G114" s="29">
        <f>IF(Data!$AF110=0,"",IF(AND(N114&lt;&gt;"",TRIM(Data!$B$5)="miles"),MAX(100-((N114*1000)/$C114),0),IF(AND(N114&lt;&gt;"",TRIM(Data!$B$5)="km"),MAX(100-((N114*1609.34)/$C114),0))))</f>
        <v>100</v>
      </c>
      <c r="H114" s="29">
        <f>IF(Data!$AF110=0,"",IF(AND(O114&lt;&gt;"",TRIM(Data!$B$5)="miles"),MAX(100-((O114*1000)/$C114),0),IF(AND(O114&lt;&gt;"",TRIM(Data!$B$5)="km"),MAX(100-((O114*1609.34)/$C114),0))))</f>
        <v>100</v>
      </c>
      <c r="I114" s="29">
        <f>IF(Data!$AF110=0,"",IF(P114="","",(0.7*U114+0.3*V114)))</f>
        <v>100</v>
      </c>
      <c r="J114" s="29">
        <f>IF(Data!$AF110=0,"",IF(Q113="","",IF(S114=0,100,IF(AND(S114&gt;0,S114&lt;0.3),100-(S114*6),IF(AND(S114&gt;=0.3,S114&lt;0.7),100-(S114*7),IF(AND(S114&gt;=0.7,S114&lt;1),100-(S114*8),IF(AND(S114&gt;=1,S114&lt;1.3),100-(S114*9),IF(AND(S114&gt;=1.3,S114&lt;1.7),100-(S114*10),IF(AND(S114&gt;=1.7,S114&lt;2),100-(S114*11),IF(AND(S114&gt;=2,S114&lt;2.3),100-(S114*12),IF(AND(S114&gt;=2.3,S114&lt;2.7),100-(S114*13),IF(AND(S114&gt;=2.7,S114&lt;3),100-(S114*14),IF(AND(S114&gt;=3,S114&lt;3.3),100-(S114*15),IF(AND(S114&gt;=3.3,S114&lt;3.7),100-(S114*16),IF(AND(S114&gt;=3.7,S114&lt;4),100-(S114*17),IF(AND(S114&gt;=4,S114&lt;4.3),100-(S114*18),IF(AND(S114&gt;=4.3,S114&lt;4.7),100-(S114*19),IF(AND(S114&gt;=4.7,S114&lt;=5),100-(S114*20),0))))))))))))))))))</f>
        <v>100</v>
      </c>
      <c r="K114" s="29">
        <f>IF(Data!$AF110=0,"",IF(AND(R114&lt;&gt;"",TRIM(Data!$B$5)="miles"),MAX(100-((R114*1000)/$C114),0),IF(AND(R114&lt;&gt;"",TRIM(Data!$B$5)="km"),MAX(100-((R114*1609.34)/$C114),0))))</f>
        <v>100</v>
      </c>
      <c r="L114" s="45">
        <f t="shared" si="3"/>
        <v>0</v>
      </c>
      <c r="M114" s="46">
        <f>Data!AK110</f>
        <v>0</v>
      </c>
      <c r="N114" s="47">
        <f>Data!AO110</f>
        <v>0</v>
      </c>
      <c r="O114" s="47">
        <f>Data!AS110</f>
        <v>0</v>
      </c>
      <c r="P114" s="47">
        <f>Data!AW110</f>
        <v>0</v>
      </c>
      <c r="Q114" s="47">
        <f>Data!BA110</f>
        <v>0</v>
      </c>
      <c r="R114" s="48">
        <f>Data!BE110</f>
        <v>0</v>
      </c>
      <c r="S114" s="49">
        <f>100*(Data!BB110/$C114)</f>
        <v>0</v>
      </c>
      <c r="T114" s="49">
        <f>100*(Data!$AX110/$C114)</f>
        <v>0</v>
      </c>
      <c r="U114" s="49">
        <f>IF(Data!$AF110=0,"",IF(Q113="","",IF(T114=0,100,IF(AND(T114&gt;0,T114&lt;0.3),100-(T114*6),IF(AND(T114&gt;=0.3,T114&lt;0.7),100-(T114*7),IF(AND(T114&gt;=0.7,T114&lt;1),100-(T114*8),IF(AND(T114&gt;=1,T114&lt;1.3),100-(T114*9),IF(AND(T114&gt;=1.3,T114&lt;1.7),100-(T114*10),IF(AND(T114&gt;=1.7,T114&lt;2),100-(T114*11),IF(AND(T114&gt;=2,T114&lt;2.3),100-(T114*12),IF(AND(T114&gt;=2.3,T114&lt;2.7),100-(T114*13),IF(AND(T114&gt;=2.7,T114&lt;3),100-(T114*14),IF(AND(T114&gt;=3,T114&lt;3.3),100-(T114*15),IF(AND(T114&gt;=3.3,T114&lt;3.7),100-(T114*16),IF(AND(T114&gt;=3.7,T114&lt;4),100-(T114*17),IF(AND(T114&gt;=4,T114&lt;4.3),100-(T114*18),IF(AND(T114&gt;=4.3,T114&lt;4.7),100-(T114*19),IF(AND(T114&gt;=4.7,T114&lt;=5),100-(T114*20),0))))))))))))))))))</f>
        <v>100</v>
      </c>
      <c r="V114" s="50">
        <f>IF(Data!$AF110=0,"",IF(AND(P114&lt;&gt;"",TRIM(Data!$B$5)="miles"),MAX(100-((P114*1000)/$C114),0),IF(AND(P114&lt;&gt;"",TRIM(Data!$B$5)="km"),MAX(100-((P114*1609.34)/$C114),0))))</f>
        <v>100</v>
      </c>
    </row>
    <row r="115" spans="1:22" x14ac:dyDescent="0.25">
      <c r="A115" s="27" t="str">
        <f>CONCATENATE(Data!F111," ",Data!G111)</f>
        <v xml:space="preserve"> </v>
      </c>
      <c r="B115" s="28" t="str">
        <f>CONCATENATE(Data!D111,Data!J111)</f>
        <v>AJ01, AJ02, AJ03</v>
      </c>
      <c r="C115" s="93">
        <f>Data!AF111</f>
        <v>2.3844296932220459</v>
      </c>
      <c r="D115" s="58">
        <f>IF(Data!AF111=0,"-",IF(AND(R115="",Q115&lt;&gt;""),F115*$G$4+G115*$G$5+H115*$G$6+I115*$G$7+J115*$G$8,IF(AND(Q115="",P115&lt;&gt;""),F115*$G$4+G115*$G$5+H115*$G$6+I115*$G$7,IF(AND(P115="",O115&lt;&gt;""),F115*$G$4+G115*$G$5+H115*$G$6,IF(AND(O115="",N115&lt;&gt;""),F115*$G$4+G115*$G$5,IF(AND(N115="",M115&lt;&gt;""),F115*$G$4,F115*$G$4+G115*$G$5+H115*$G$6+I115*$G$7+J115*$G$8+K115*$G$9))))))</f>
        <v>80</v>
      </c>
      <c r="E115" s="30" t="str">
        <f>IF(Data!AF111=0,"",IF(D115&lt;$K$7,$J$8,IF(AND(D115&gt;=$K$7,D115&lt;$K$6),$J$7,IF(AND(D115&gt;=$K$6,D115&lt;$K$5),$J$6,IF(D115&gt;=$K$5,$J$5)))))</f>
        <v>Mild Risk</v>
      </c>
      <c r="F115" s="29">
        <f>IF(Data!$AF111=0,"",IF(AND(M115&lt;&gt;"",TRIM(Data!$B$5)="miles"),MAX(100-((M115*1000)/$C115),0),IF(AND(M115&lt;&gt;"",TRIM(Data!$B$5)="km"),MAX(100-((M115*1609.34)/$C115),0))))</f>
        <v>100</v>
      </c>
      <c r="G115" s="29">
        <f>IF(Data!$AF111=0,"",IF(AND(N115&lt;&gt;"",TRIM(Data!$B$5)="miles"),MAX(100-((N115*1000)/$C115),0),IF(AND(N115&lt;&gt;"",TRIM(Data!$B$5)="km"),MAX(100-((N115*1609.34)/$C115),0))))</f>
        <v>100</v>
      </c>
      <c r="H115" s="29">
        <f>IF(Data!$AF111=0,"",IF(AND(O115&lt;&gt;"",TRIM(Data!$B$5)="miles"),MAX(100-((O115*1000)/$C115),0),IF(AND(O115&lt;&gt;"",TRIM(Data!$B$5)="km"),MAX(100-((O115*1609.34)/$C115),0))))</f>
        <v>100</v>
      </c>
      <c r="I115" s="29">
        <f>IF(Data!$AF111=0,"",IF(P115="","",(0.7*U115+0.3*V115)))</f>
        <v>100</v>
      </c>
      <c r="J115" s="29">
        <f>IF(Data!$AF111=0,"",IF(Q114="","",IF(S115=0,100,IF(AND(S115&gt;0,S115&lt;0.3),100-(S115*6),IF(AND(S115&gt;=0.3,S115&lt;0.7),100-(S115*7),IF(AND(S115&gt;=0.7,S115&lt;1),100-(S115*8),IF(AND(S115&gt;=1,S115&lt;1.3),100-(S115*9),IF(AND(S115&gt;=1.3,S115&lt;1.7),100-(S115*10),IF(AND(S115&gt;=1.7,S115&lt;2),100-(S115*11),IF(AND(S115&gt;=2,S115&lt;2.3),100-(S115*12),IF(AND(S115&gt;=2.3,S115&lt;2.7),100-(S115*13),IF(AND(S115&gt;=2.7,S115&lt;3),100-(S115*14),IF(AND(S115&gt;=3,S115&lt;3.3),100-(S115*15),IF(AND(S115&gt;=3.3,S115&lt;3.7),100-(S115*16),IF(AND(S115&gt;=3.7,S115&lt;4),100-(S115*17),IF(AND(S115&gt;=4,S115&lt;4.3),100-(S115*18),IF(AND(S115&gt;=4.3,S115&lt;4.7),100-(S115*19),IF(AND(S115&gt;=4.7,S115&lt;=5),100-(S115*20),0))))))))))))))))))</f>
        <v>0</v>
      </c>
      <c r="K115" s="29">
        <f>IF(Data!$AF111=0,"",IF(AND(R115&lt;&gt;"",TRIM(Data!$B$5)="miles"),MAX(100-((R115*1000)/$C115),0),IF(AND(R115&lt;&gt;"",TRIM(Data!$B$5)="km"),MAX(100-((R115*1609.34)/$C115),0))))</f>
        <v>100</v>
      </c>
      <c r="L115" s="45">
        <f t="shared" si="3"/>
        <v>1</v>
      </c>
      <c r="M115" s="46">
        <f>Data!AK111</f>
        <v>0</v>
      </c>
      <c r="N115" s="47">
        <f>Data!AO111</f>
        <v>0</v>
      </c>
      <c r="O115" s="47">
        <f>Data!AS111</f>
        <v>0</v>
      </c>
      <c r="P115" s="47">
        <f>Data!AW111</f>
        <v>0</v>
      </c>
      <c r="Q115" s="47">
        <f>Data!BA111</f>
        <v>1</v>
      </c>
      <c r="R115" s="48">
        <f>Data!BE111</f>
        <v>0</v>
      </c>
      <c r="S115" s="49">
        <f>100*(Data!BB111/$C115)</f>
        <v>9.2854757208337588</v>
      </c>
      <c r="T115" s="49">
        <f>100*(Data!$AX111/$C115)</f>
        <v>0</v>
      </c>
      <c r="U115" s="49">
        <f>IF(Data!$AF111=0,"",IF(Q114="","",IF(T115=0,100,IF(AND(T115&gt;0,T115&lt;0.3),100-(T115*6),IF(AND(T115&gt;=0.3,T115&lt;0.7),100-(T115*7),IF(AND(T115&gt;=0.7,T115&lt;1),100-(T115*8),IF(AND(T115&gt;=1,T115&lt;1.3),100-(T115*9),IF(AND(T115&gt;=1.3,T115&lt;1.7),100-(T115*10),IF(AND(T115&gt;=1.7,T115&lt;2),100-(T115*11),IF(AND(T115&gt;=2,T115&lt;2.3),100-(T115*12),IF(AND(T115&gt;=2.3,T115&lt;2.7),100-(T115*13),IF(AND(T115&gt;=2.7,T115&lt;3),100-(T115*14),IF(AND(T115&gt;=3,T115&lt;3.3),100-(T115*15),IF(AND(T115&gt;=3.3,T115&lt;3.7),100-(T115*16),IF(AND(T115&gt;=3.7,T115&lt;4),100-(T115*17),IF(AND(T115&gt;=4,T115&lt;4.3),100-(T115*18),IF(AND(T115&gt;=4.3,T115&lt;4.7),100-(T115*19),IF(AND(T115&gt;=4.7,T115&lt;=5),100-(T115*20),0))))))))))))))))))</f>
        <v>100</v>
      </c>
      <c r="V115" s="50">
        <f>IF(Data!$AF111=0,"",IF(AND(P115&lt;&gt;"",TRIM(Data!$B$5)="miles"),MAX(100-((P115*1000)/$C115),0),IF(AND(P115&lt;&gt;"",TRIM(Data!$B$5)="km"),MAX(100-((P115*1609.34)/$C115),0))))</f>
        <v>100</v>
      </c>
    </row>
    <row r="116" spans="1:22" x14ac:dyDescent="0.25">
      <c r="A116" s="27" t="str">
        <f>CONCATENATE(Data!F112," ",Data!G112)</f>
        <v xml:space="preserve"> </v>
      </c>
      <c r="B116" s="28" t="str">
        <f>CONCATENATE(Data!D112,Data!J112)</f>
        <v>AJ01, AJ02, AJ03</v>
      </c>
      <c r="C116" s="93">
        <f>Data!AF112</f>
        <v>2.6553061008453369</v>
      </c>
      <c r="D116" s="58">
        <f>IF(Data!AF112=0,"-",IF(AND(R116="",Q116&lt;&gt;""),F116*$G$4+G116*$G$5+H116*$G$6+I116*$G$7+J116*$G$8,IF(AND(Q116="",P116&lt;&gt;""),F116*$G$4+G116*$G$5+H116*$G$6+I116*$G$7,IF(AND(P116="",O116&lt;&gt;""),F116*$G$4+G116*$G$5+H116*$G$6,IF(AND(O116="",N116&lt;&gt;""),F116*$G$4+G116*$G$5,IF(AND(N116="",M116&lt;&gt;""),F116*$G$4,F116*$G$4+G116*$G$5+H116*$G$6+I116*$G$7+J116*$G$8+K116*$G$9))))))</f>
        <v>100</v>
      </c>
      <c r="E116" s="30" t="str">
        <f>IF(Data!AF112=0,"",IF(D116&lt;$K$7,$J$8,IF(AND(D116&gt;=$K$7,D116&lt;$K$6),$J$7,IF(AND(D116&gt;=$K$6,D116&lt;$K$5),$J$6,IF(D116&gt;=$K$5,$J$5)))))</f>
        <v>Low Risk</v>
      </c>
      <c r="F116" s="29">
        <f>IF(Data!$AF112=0,"",IF(AND(M116&lt;&gt;"",TRIM(Data!$B$5)="miles"),MAX(100-((M116*1000)/$C116),0),IF(AND(M116&lt;&gt;"",TRIM(Data!$B$5)="km"),MAX(100-((M116*1609.34)/$C116),0))))</f>
        <v>100</v>
      </c>
      <c r="G116" s="29">
        <f>IF(Data!$AF112=0,"",IF(AND(N116&lt;&gt;"",TRIM(Data!$B$5)="miles"),MAX(100-((N116*1000)/$C116),0),IF(AND(N116&lt;&gt;"",TRIM(Data!$B$5)="km"),MAX(100-((N116*1609.34)/$C116),0))))</f>
        <v>100</v>
      </c>
      <c r="H116" s="29">
        <f>IF(Data!$AF112=0,"",IF(AND(O116&lt;&gt;"",TRIM(Data!$B$5)="miles"),MAX(100-((O116*1000)/$C116),0),IF(AND(O116&lt;&gt;"",TRIM(Data!$B$5)="km"),MAX(100-((O116*1609.34)/$C116),0))))</f>
        <v>100</v>
      </c>
      <c r="I116" s="29">
        <f>IF(Data!$AF112=0,"",IF(P116="","",(0.7*U116+0.3*V116)))</f>
        <v>100</v>
      </c>
      <c r="J116" s="29">
        <f>IF(Data!$AF112=0,"",IF(Q115="","",IF(S116=0,100,IF(AND(S116&gt;0,S116&lt;0.3),100-(S116*6),IF(AND(S116&gt;=0.3,S116&lt;0.7),100-(S116*7),IF(AND(S116&gt;=0.7,S116&lt;1),100-(S116*8),IF(AND(S116&gt;=1,S116&lt;1.3),100-(S116*9),IF(AND(S116&gt;=1.3,S116&lt;1.7),100-(S116*10),IF(AND(S116&gt;=1.7,S116&lt;2),100-(S116*11),IF(AND(S116&gt;=2,S116&lt;2.3),100-(S116*12),IF(AND(S116&gt;=2.3,S116&lt;2.7),100-(S116*13),IF(AND(S116&gt;=2.7,S116&lt;3),100-(S116*14),IF(AND(S116&gt;=3,S116&lt;3.3),100-(S116*15),IF(AND(S116&gt;=3.3,S116&lt;3.7),100-(S116*16),IF(AND(S116&gt;=3.7,S116&lt;4),100-(S116*17),IF(AND(S116&gt;=4,S116&lt;4.3),100-(S116*18),IF(AND(S116&gt;=4.3,S116&lt;4.7),100-(S116*19),IF(AND(S116&gt;=4.7,S116&lt;=5),100-(S116*20),0))))))))))))))))))</f>
        <v>100</v>
      </c>
      <c r="K116" s="29">
        <f>IF(Data!$AF112=0,"",IF(AND(R116&lt;&gt;"",TRIM(Data!$B$5)="miles"),MAX(100-((R116*1000)/$C116),0),IF(AND(R116&lt;&gt;"",TRIM(Data!$B$5)="km"),MAX(100-((R116*1609.34)/$C116),0))))</f>
        <v>100</v>
      </c>
      <c r="L116" s="45">
        <f t="shared" si="3"/>
        <v>0</v>
      </c>
      <c r="M116" s="46">
        <f>Data!AK112</f>
        <v>0</v>
      </c>
      <c r="N116" s="47">
        <f>Data!AO112</f>
        <v>0</v>
      </c>
      <c r="O116" s="47">
        <f>Data!AS112</f>
        <v>0</v>
      </c>
      <c r="P116" s="47">
        <f>Data!AW112</f>
        <v>0</v>
      </c>
      <c r="Q116" s="47">
        <f>Data!BA112</f>
        <v>0</v>
      </c>
      <c r="R116" s="48">
        <f>Data!BE112</f>
        <v>0</v>
      </c>
      <c r="S116" s="49">
        <f>100*(Data!BB112/$C116)</f>
        <v>0</v>
      </c>
      <c r="T116" s="49">
        <f>100*(Data!$AX112/$C116)</f>
        <v>0</v>
      </c>
      <c r="U116" s="49">
        <f>IF(Data!$AF112=0,"",IF(Q115="","",IF(T116=0,100,IF(AND(T116&gt;0,T116&lt;0.3),100-(T116*6),IF(AND(T116&gt;=0.3,T116&lt;0.7),100-(T116*7),IF(AND(T116&gt;=0.7,T116&lt;1),100-(T116*8),IF(AND(T116&gt;=1,T116&lt;1.3),100-(T116*9),IF(AND(T116&gt;=1.3,T116&lt;1.7),100-(T116*10),IF(AND(T116&gt;=1.7,T116&lt;2),100-(T116*11),IF(AND(T116&gt;=2,T116&lt;2.3),100-(T116*12),IF(AND(T116&gt;=2.3,T116&lt;2.7),100-(T116*13),IF(AND(T116&gt;=2.7,T116&lt;3),100-(T116*14),IF(AND(T116&gt;=3,T116&lt;3.3),100-(T116*15),IF(AND(T116&gt;=3.3,T116&lt;3.7),100-(T116*16),IF(AND(T116&gt;=3.7,T116&lt;4),100-(T116*17),IF(AND(T116&gt;=4,T116&lt;4.3),100-(T116*18),IF(AND(T116&gt;=4.3,T116&lt;4.7),100-(T116*19),IF(AND(T116&gt;=4.7,T116&lt;=5),100-(T116*20),0))))))))))))))))))</f>
        <v>100</v>
      </c>
      <c r="V116" s="50">
        <f>IF(Data!$AF112=0,"",IF(AND(P116&lt;&gt;"",TRIM(Data!$B$5)="miles"),MAX(100-((P116*1000)/$C116),0),IF(AND(P116&lt;&gt;"",TRIM(Data!$B$5)="km"),MAX(100-((P116*1609.34)/$C116),0))))</f>
        <v>100</v>
      </c>
    </row>
    <row r="117" spans="1:22" x14ac:dyDescent="0.25">
      <c r="A117" s="27" t="str">
        <f>CONCATENATE(Data!F113," ",Data!G113)</f>
        <v xml:space="preserve"> </v>
      </c>
      <c r="B117" s="28" t="str">
        <f>CONCATENATE(Data!D113,Data!J113)</f>
        <v>AJ01, AJ02, AJ03</v>
      </c>
      <c r="C117" s="93">
        <f>Data!AF113</f>
        <v>10.650228500366211</v>
      </c>
      <c r="D117" s="58">
        <f>IF(Data!AF113=0,"-",IF(AND(R117="",Q117&lt;&gt;""),F117*$G$4+G117*$G$5+H117*$G$6+I117*$G$7+J117*$G$8,IF(AND(Q117="",P117&lt;&gt;""),F117*$G$4+G117*$G$5+H117*$G$6+I117*$G$7,IF(AND(P117="",O117&lt;&gt;""),F117*$G$4+G117*$G$5+H117*$G$6,IF(AND(O117="",N117&lt;&gt;""),F117*$G$4+G117*$G$5,IF(AND(N117="",M117&lt;&gt;""),F117*$G$4,F117*$G$4+G117*$G$5+H117*$G$6+I117*$G$7+J117*$G$8+K117*$G$9))))))</f>
        <v>90</v>
      </c>
      <c r="E117" s="30" t="str">
        <f>IF(Data!AF113=0,"",IF(D117&lt;$K$7,$J$8,IF(AND(D117&gt;=$K$7,D117&lt;$K$6),$J$7,IF(AND(D117&gt;=$K$6,D117&lt;$K$5),$J$6,IF(D117&gt;=$K$5,$J$5)))))</f>
        <v>Mild Risk</v>
      </c>
      <c r="F117" s="29">
        <f>IF(Data!$AF113=0,"",IF(AND(M117&lt;&gt;"",TRIM(Data!$B$5)="miles"),MAX(100-((M117*1000)/$C117),0),IF(AND(M117&lt;&gt;"",TRIM(Data!$B$5)="km"),MAX(100-((M117*1609.34)/$C117),0))))</f>
        <v>100</v>
      </c>
      <c r="G117" s="29">
        <f>IF(Data!$AF113=0,"",IF(AND(N117&lt;&gt;"",TRIM(Data!$B$5)="miles"),MAX(100-((N117*1000)/$C117),0),IF(AND(N117&lt;&gt;"",TRIM(Data!$B$5)="km"),MAX(100-((N117*1609.34)/$C117),0))))</f>
        <v>100</v>
      </c>
      <c r="H117" s="29">
        <f>IF(Data!$AF113=0,"",IF(AND(O117&lt;&gt;"",TRIM(Data!$B$5)="miles"),MAX(100-((O117*1000)/$C117),0),IF(AND(O117&lt;&gt;"",TRIM(Data!$B$5)="km"),MAX(100-((O117*1609.34)/$C117),0))))</f>
        <v>100</v>
      </c>
      <c r="I117" s="29">
        <f>IF(Data!$AF113=0,"",IF(P117="","",(0.7*U117+0.3*V117)))</f>
        <v>100</v>
      </c>
      <c r="J117" s="29">
        <f>IF(Data!$AF113=0,"",IF(Q116="","",IF(S117=0,100,IF(AND(S117&gt;0,S117&lt;0.3),100-(S117*6),IF(AND(S117&gt;=0.3,S117&lt;0.7),100-(S117*7),IF(AND(S117&gt;=0.7,S117&lt;1),100-(S117*8),IF(AND(S117&gt;=1,S117&lt;1.3),100-(S117*9),IF(AND(S117&gt;=1.3,S117&lt;1.7),100-(S117*10),IF(AND(S117&gt;=1.7,S117&lt;2),100-(S117*11),IF(AND(S117&gt;=2,S117&lt;2.3),100-(S117*12),IF(AND(S117&gt;=2.3,S117&lt;2.7),100-(S117*13),IF(AND(S117&gt;=2.7,S117&lt;3),100-(S117*14),IF(AND(S117&gt;=3,S117&lt;3.3),100-(S117*15),IF(AND(S117&gt;=3.3,S117&lt;3.7),100-(S117*16),IF(AND(S117&gt;=3.7,S117&lt;4),100-(S117*17),IF(AND(S117&gt;=4,S117&lt;4.3),100-(S117*18),IF(AND(S117&gt;=4.3,S117&lt;4.7),100-(S117*19),IF(AND(S117&gt;=4.7,S117&lt;=5),100-(S117*20),0))))))))))))))))))</f>
        <v>100</v>
      </c>
      <c r="K117" s="29">
        <f>IF(Data!$AF113=0,"",IF(AND(R117&lt;&gt;"",TRIM(Data!$B$5)="miles"),MAX(100-((R117*1000)/$C117),0),IF(AND(R117&lt;&gt;"",TRIM(Data!$B$5)="km"),MAX(100-((R117*1609.34)/$C117),0))))</f>
        <v>0</v>
      </c>
      <c r="L117" s="45">
        <f t="shared" si="3"/>
        <v>2</v>
      </c>
      <c r="M117" s="46">
        <f>Data!AK113</f>
        <v>0</v>
      </c>
      <c r="N117" s="47">
        <f>Data!AO113</f>
        <v>0</v>
      </c>
      <c r="O117" s="47">
        <f>Data!AS113</f>
        <v>0</v>
      </c>
      <c r="P117" s="47">
        <f>Data!AW113</f>
        <v>0</v>
      </c>
      <c r="Q117" s="47">
        <f>Data!BA113</f>
        <v>0</v>
      </c>
      <c r="R117" s="48">
        <f>Data!BE113</f>
        <v>2</v>
      </c>
      <c r="S117" s="49">
        <f>100*(Data!BB113/$C117)</f>
        <v>0</v>
      </c>
      <c r="T117" s="49">
        <f>100*(Data!$AX113/$C117)</f>
        <v>0</v>
      </c>
      <c r="U117" s="49">
        <f>IF(Data!$AF113=0,"",IF(Q116="","",IF(T117=0,100,IF(AND(T117&gt;0,T117&lt;0.3),100-(T117*6),IF(AND(T117&gt;=0.3,T117&lt;0.7),100-(T117*7),IF(AND(T117&gt;=0.7,T117&lt;1),100-(T117*8),IF(AND(T117&gt;=1,T117&lt;1.3),100-(T117*9),IF(AND(T117&gt;=1.3,T117&lt;1.7),100-(T117*10),IF(AND(T117&gt;=1.7,T117&lt;2),100-(T117*11),IF(AND(T117&gt;=2,T117&lt;2.3),100-(T117*12),IF(AND(T117&gt;=2.3,T117&lt;2.7),100-(T117*13),IF(AND(T117&gt;=2.7,T117&lt;3),100-(T117*14),IF(AND(T117&gt;=3,T117&lt;3.3),100-(T117*15),IF(AND(T117&gt;=3.3,T117&lt;3.7),100-(T117*16),IF(AND(T117&gt;=3.7,T117&lt;4),100-(T117*17),IF(AND(T117&gt;=4,T117&lt;4.3),100-(T117*18),IF(AND(T117&gt;=4.3,T117&lt;4.7),100-(T117*19),IF(AND(T117&gt;=4.7,T117&lt;=5),100-(T117*20),0))))))))))))))))))</f>
        <v>100</v>
      </c>
      <c r="V117" s="50">
        <f>IF(Data!$AF113=0,"",IF(AND(P117&lt;&gt;"",TRIM(Data!$B$5)="miles"),MAX(100-((P117*1000)/$C117),0),IF(AND(P117&lt;&gt;"",TRIM(Data!$B$5)="km"),MAX(100-((P117*1609.34)/$C117),0))))</f>
        <v>100</v>
      </c>
    </row>
    <row r="118" spans="1:22" x14ac:dyDescent="0.25">
      <c r="A118" s="27" t="str">
        <f>CONCATENATE(Data!F114," ",Data!G114)</f>
        <v xml:space="preserve"> </v>
      </c>
      <c r="B118" s="28" t="str">
        <f>CONCATENATE(Data!D114,Data!J114)</f>
        <v>AJ01, AJ02, AJ03</v>
      </c>
      <c r="C118" s="93">
        <f>Data!AF114</f>
        <v>144.41914367675781</v>
      </c>
      <c r="D118" s="58">
        <f>IF(Data!AF114=0,"-",IF(AND(R118="",Q118&lt;&gt;""),F118*$G$4+G118*$G$5+H118*$G$6+I118*$G$7+J118*$G$8,IF(AND(Q118="",P118&lt;&gt;""),F118*$G$4+G118*$G$5+H118*$G$6+I118*$G$7,IF(AND(P118="",O118&lt;&gt;""),F118*$G$4+G118*$G$5+H118*$G$6,IF(AND(O118="",N118&lt;&gt;""),F118*$G$4+G118*$G$5,IF(AND(N118="",M118&lt;&gt;""),F118*$G$4,F118*$G$4+G118*$G$5+H118*$G$6+I118*$G$7+J118*$G$8+K118*$G$9))))))</f>
        <v>58.615142044827209</v>
      </c>
      <c r="E118" s="30" t="str">
        <f>IF(Data!AF114=0,"",IF(D118&lt;$K$7,$J$8,IF(AND(D118&gt;=$K$7,D118&lt;$K$6),$J$7,IF(AND(D118&gt;=$K$6,D118&lt;$K$5),$J$6,IF(D118&gt;=$K$5,$J$5)))))</f>
        <v>High Risk</v>
      </c>
      <c r="F118" s="29">
        <f>IF(Data!$AF114=0,"",IF(AND(M118&lt;&gt;"",TRIM(Data!$B$5)="miles"),MAX(100-((M118*1000)/$C118),0),IF(AND(M118&lt;&gt;"",TRIM(Data!$B$5)="km"),MAX(100-((M118*1609.34)/$C118),0))))</f>
        <v>100</v>
      </c>
      <c r="G118" s="29">
        <f>IF(Data!$AF114=0,"",IF(AND(N118&lt;&gt;"",TRIM(Data!$B$5)="miles"),MAX(100-((N118*1000)/$C118),0),IF(AND(N118&lt;&gt;"",TRIM(Data!$B$5)="km"),MAX(100-((N118*1609.34)/$C118),0))))</f>
        <v>100</v>
      </c>
      <c r="H118" s="29">
        <f>IF(Data!$AF114=0,"",IF(AND(O118&lt;&gt;"",TRIM(Data!$B$5)="miles"),MAX(100-((O118*1000)/$C118),0),IF(AND(O118&lt;&gt;"",TRIM(Data!$B$5)="km"),MAX(100-((O118*1609.34)/$C118),0))))</f>
        <v>100</v>
      </c>
      <c r="I118" s="29">
        <f>IF(Data!$AF114=0,"",IF(P118="","",(0.7*U118+0.3*V118)))</f>
        <v>0</v>
      </c>
      <c r="J118" s="29">
        <f>IF(Data!$AF114=0,"",IF(Q117="","",IF(S118=0,100,IF(AND(S118&gt;0,S118&lt;0.3),100-(S118*6),IF(AND(S118&gt;=0.3,S118&lt;0.7),100-(S118*7),IF(AND(S118&gt;=0.7,S118&lt;1),100-(S118*8),IF(AND(S118&gt;=1,S118&lt;1.3),100-(S118*9),IF(AND(S118&gt;=1.3,S118&lt;1.7),100-(S118*10),IF(AND(S118&gt;=1.7,S118&lt;2),100-(S118*11),IF(AND(S118&gt;=2,S118&lt;2.3),100-(S118*12),IF(AND(S118&gt;=2.3,S118&lt;2.7),100-(S118*13),IF(AND(S118&gt;=2.7,S118&lt;3),100-(S118*14),IF(AND(S118&gt;=3,S118&lt;3.3),100-(S118*15),IF(AND(S118&gt;=3.3,S118&lt;3.7),100-(S118*16),IF(AND(S118&gt;=3.7,S118&lt;4),100-(S118*17),IF(AND(S118&gt;=4,S118&lt;4.3),100-(S118*18),IF(AND(S118&gt;=4.3,S118&lt;4.7),100-(S118*19),IF(AND(S118&gt;=4.7,S118&lt;=5),100-(S118*20),0))))))))))))))))))</f>
        <v>100</v>
      </c>
      <c r="K118" s="29">
        <f>IF(Data!$AF114=0,"",IF(AND(R118&lt;&gt;"",TRIM(Data!$B$5)="miles"),MAX(100-((R118*1000)/$C118),0),IF(AND(R118&lt;&gt;"",TRIM(Data!$B$5)="km"),MAX(100-((R118*1609.34)/$C118),0))))</f>
        <v>86.15142044827212</v>
      </c>
      <c r="L118" s="45">
        <f t="shared" si="3"/>
        <v>36</v>
      </c>
      <c r="M118" s="46">
        <f>Data!AK114</f>
        <v>0</v>
      </c>
      <c r="N118" s="47">
        <f>Data!AO114</f>
        <v>0</v>
      </c>
      <c r="O118" s="47">
        <f>Data!AS114</f>
        <v>0</v>
      </c>
      <c r="P118" s="47">
        <f>Data!AW114</f>
        <v>34</v>
      </c>
      <c r="Q118" s="47">
        <f>Data!BA114</f>
        <v>0</v>
      </c>
      <c r="R118" s="48">
        <f>Data!BE114</f>
        <v>2</v>
      </c>
      <c r="S118" s="49">
        <f>100*(Data!BB114/$C118)</f>
        <v>0</v>
      </c>
      <c r="T118" s="49">
        <f>100*(Data!$AX114/$C118)</f>
        <v>17.04735899984923</v>
      </c>
      <c r="U118" s="49">
        <f>IF(Data!$AF114=0,"",IF(Q117="","",IF(T118=0,100,IF(AND(T118&gt;0,T118&lt;0.3),100-(T118*6),IF(AND(T118&gt;=0.3,T118&lt;0.7),100-(T118*7),IF(AND(T118&gt;=0.7,T118&lt;1),100-(T118*8),IF(AND(T118&gt;=1,T118&lt;1.3),100-(T118*9),IF(AND(T118&gt;=1.3,T118&lt;1.7),100-(T118*10),IF(AND(T118&gt;=1.7,T118&lt;2),100-(T118*11),IF(AND(T118&gt;=2,T118&lt;2.3),100-(T118*12),IF(AND(T118&gt;=2.3,T118&lt;2.7),100-(T118*13),IF(AND(T118&gt;=2.7,T118&lt;3),100-(T118*14),IF(AND(T118&gt;=3,T118&lt;3.3),100-(T118*15),IF(AND(T118&gt;=3.3,T118&lt;3.7),100-(T118*16),IF(AND(T118&gt;=3.7,T118&lt;4),100-(T118*17),IF(AND(T118&gt;=4,T118&lt;4.3),100-(T118*18),IF(AND(T118&gt;=4.3,T118&lt;4.7),100-(T118*19),IF(AND(T118&gt;=4.7,T118&lt;=5),100-(T118*20),0))))))))))))))))))</f>
        <v>0</v>
      </c>
      <c r="V118" s="50">
        <f>IF(Data!$AF114=0,"",IF(AND(P118&lt;&gt;"",TRIM(Data!$B$5)="miles"),MAX(100-((P118*1000)/$C118),0),IF(AND(P118&lt;&gt;"",TRIM(Data!$B$5)="km"),MAX(100-((P118*1609.34)/$C118),0))))</f>
        <v>0</v>
      </c>
    </row>
    <row r="119" spans="1:22" x14ac:dyDescent="0.25">
      <c r="A119" s="27" t="str">
        <f>CONCATENATE(Data!F115," ",Data!G115)</f>
        <v xml:space="preserve"> </v>
      </c>
      <c r="B119" s="28" t="str">
        <f>CONCATENATE(Data!D115,Data!J115)</f>
        <v>AJ01, AJ02, AJ03</v>
      </c>
      <c r="C119" s="93">
        <f>Data!AF115</f>
        <v>5.9587259292602539</v>
      </c>
      <c r="D119" s="58">
        <f>IF(Data!AF115=0,"-",IF(AND(R119="",Q119&lt;&gt;""),F119*$G$4+G119*$G$5+H119*$G$6+I119*$G$7+J119*$G$8,IF(AND(Q119="",P119&lt;&gt;""),F119*$G$4+G119*$G$5+H119*$G$6+I119*$G$7,IF(AND(P119="",O119&lt;&gt;""),F119*$G$4+G119*$G$5+H119*$G$6,IF(AND(O119="",N119&lt;&gt;""),F119*$G$4+G119*$G$5,IF(AND(N119="",M119&lt;&gt;""),F119*$G$4,F119*$G$4+G119*$G$5+H119*$G$6+I119*$G$7+J119*$G$8+K119*$G$9))))))</f>
        <v>100</v>
      </c>
      <c r="E119" s="30" t="str">
        <f>IF(Data!AF115=0,"",IF(D119&lt;$K$7,$J$8,IF(AND(D119&gt;=$K$7,D119&lt;$K$6),$J$7,IF(AND(D119&gt;=$K$6,D119&lt;$K$5),$J$6,IF(D119&gt;=$K$5,$J$5)))))</f>
        <v>Low Risk</v>
      </c>
      <c r="F119" s="29">
        <f>IF(Data!$AF115=0,"",IF(AND(M119&lt;&gt;"",TRIM(Data!$B$5)="miles"),MAX(100-((M119*1000)/$C119),0),IF(AND(M119&lt;&gt;"",TRIM(Data!$B$5)="km"),MAX(100-((M119*1609.34)/$C119),0))))</f>
        <v>100</v>
      </c>
      <c r="G119" s="29">
        <f>IF(Data!$AF115=0,"",IF(AND(N119&lt;&gt;"",TRIM(Data!$B$5)="miles"),MAX(100-((N119*1000)/$C119),0),IF(AND(N119&lt;&gt;"",TRIM(Data!$B$5)="km"),MAX(100-((N119*1609.34)/$C119),0))))</f>
        <v>100</v>
      </c>
      <c r="H119" s="29">
        <f>IF(Data!$AF115=0,"",IF(AND(O119&lt;&gt;"",TRIM(Data!$B$5)="miles"),MAX(100-((O119*1000)/$C119),0),IF(AND(O119&lt;&gt;"",TRIM(Data!$B$5)="km"),MAX(100-((O119*1609.34)/$C119),0))))</f>
        <v>100</v>
      </c>
      <c r="I119" s="29">
        <f>IF(Data!$AF115=0,"",IF(P119="","",(0.7*U119+0.3*V119)))</f>
        <v>100</v>
      </c>
      <c r="J119" s="29">
        <f>IF(Data!$AF115=0,"",IF(Q118="","",IF(S119=0,100,IF(AND(S119&gt;0,S119&lt;0.3),100-(S119*6),IF(AND(S119&gt;=0.3,S119&lt;0.7),100-(S119*7),IF(AND(S119&gt;=0.7,S119&lt;1),100-(S119*8),IF(AND(S119&gt;=1,S119&lt;1.3),100-(S119*9),IF(AND(S119&gt;=1.3,S119&lt;1.7),100-(S119*10),IF(AND(S119&gt;=1.7,S119&lt;2),100-(S119*11),IF(AND(S119&gt;=2,S119&lt;2.3),100-(S119*12),IF(AND(S119&gt;=2.3,S119&lt;2.7),100-(S119*13),IF(AND(S119&gt;=2.7,S119&lt;3),100-(S119*14),IF(AND(S119&gt;=3,S119&lt;3.3),100-(S119*15),IF(AND(S119&gt;=3.3,S119&lt;3.7),100-(S119*16),IF(AND(S119&gt;=3.7,S119&lt;4),100-(S119*17),IF(AND(S119&gt;=4,S119&lt;4.3),100-(S119*18),IF(AND(S119&gt;=4.3,S119&lt;4.7),100-(S119*19),IF(AND(S119&gt;=4.7,S119&lt;=5),100-(S119*20),0))))))))))))))))))</f>
        <v>100</v>
      </c>
      <c r="K119" s="29">
        <f>IF(Data!$AF115=0,"",IF(AND(R119&lt;&gt;"",TRIM(Data!$B$5)="miles"),MAX(100-((R119*1000)/$C119),0),IF(AND(R119&lt;&gt;"",TRIM(Data!$B$5)="km"),MAX(100-((R119*1609.34)/$C119),0))))</f>
        <v>100</v>
      </c>
      <c r="L119" s="45">
        <f t="shared" si="3"/>
        <v>0</v>
      </c>
      <c r="M119" s="46">
        <f>Data!AK115</f>
        <v>0</v>
      </c>
      <c r="N119" s="47">
        <f>Data!AO115</f>
        <v>0</v>
      </c>
      <c r="O119" s="47">
        <f>Data!AS115</f>
        <v>0</v>
      </c>
      <c r="P119" s="47">
        <f>Data!AW115</f>
        <v>0</v>
      </c>
      <c r="Q119" s="47">
        <f>Data!BA115</f>
        <v>0</v>
      </c>
      <c r="R119" s="48">
        <f>Data!BE115</f>
        <v>0</v>
      </c>
      <c r="S119" s="49">
        <f>100*(Data!BB115/$C119)</f>
        <v>0</v>
      </c>
      <c r="T119" s="49">
        <f>100*(Data!$AX115/$C119)</f>
        <v>0</v>
      </c>
      <c r="U119" s="49">
        <f>IF(Data!$AF115=0,"",IF(Q118="","",IF(T119=0,100,IF(AND(T119&gt;0,T119&lt;0.3),100-(T119*6),IF(AND(T119&gt;=0.3,T119&lt;0.7),100-(T119*7),IF(AND(T119&gt;=0.7,T119&lt;1),100-(T119*8),IF(AND(T119&gt;=1,T119&lt;1.3),100-(T119*9),IF(AND(T119&gt;=1.3,T119&lt;1.7),100-(T119*10),IF(AND(T119&gt;=1.7,T119&lt;2),100-(T119*11),IF(AND(T119&gt;=2,T119&lt;2.3),100-(T119*12),IF(AND(T119&gt;=2.3,T119&lt;2.7),100-(T119*13),IF(AND(T119&gt;=2.7,T119&lt;3),100-(T119*14),IF(AND(T119&gt;=3,T119&lt;3.3),100-(T119*15),IF(AND(T119&gt;=3.3,T119&lt;3.7),100-(T119*16),IF(AND(T119&gt;=3.7,T119&lt;4),100-(T119*17),IF(AND(T119&gt;=4,T119&lt;4.3),100-(T119*18),IF(AND(T119&gt;=4.3,T119&lt;4.7),100-(T119*19),IF(AND(T119&gt;=4.7,T119&lt;=5),100-(T119*20),0))))))))))))))))))</f>
        <v>100</v>
      </c>
      <c r="V119" s="50">
        <f>IF(Data!$AF115=0,"",IF(AND(P119&lt;&gt;"",TRIM(Data!$B$5)="miles"),MAX(100-((P119*1000)/$C119),0),IF(AND(P119&lt;&gt;"",TRIM(Data!$B$5)="km"),MAX(100-((P119*1609.34)/$C119),0))))</f>
        <v>100</v>
      </c>
    </row>
    <row r="120" spans="1:22" x14ac:dyDescent="0.25">
      <c r="A120" s="27" t="str">
        <f>CONCATENATE(Data!F116," ",Data!G116)</f>
        <v xml:space="preserve"> </v>
      </c>
      <c r="B120" s="28" t="str">
        <f>CONCATENATE(Data!D116,Data!J116)</f>
        <v>AJ01, AJ02, AJ03</v>
      </c>
      <c r="C120" s="93">
        <f>Data!AF116</f>
        <v>15.5692138671875</v>
      </c>
      <c r="D120" s="58">
        <f>IF(Data!AF116=0,"-",IF(AND(R120="",Q120&lt;&gt;""),F120*$G$4+G120*$G$5+H120*$G$6+I120*$G$7+J120*$G$8,IF(AND(Q120="",P120&lt;&gt;""),F120*$G$4+G120*$G$5+H120*$G$6+I120*$G$7,IF(AND(P120="",O120&lt;&gt;""),F120*$G$4+G120*$G$5+H120*$G$6,IF(AND(O120="",N120&lt;&gt;""),F120*$G$4+G120*$G$5,IF(AND(N120="",M120&lt;&gt;""),F120*$G$4,F120*$G$4+G120*$G$5+H120*$G$6+I120*$G$7+J120*$G$8+K120*$G$9))))))</f>
        <v>79.567922956620507</v>
      </c>
      <c r="E120" s="30" t="str">
        <f>IF(Data!AF116=0,"",IF(D120&lt;$K$7,$J$8,IF(AND(D120&gt;=$K$7,D120&lt;$K$6),$J$7,IF(AND(D120&gt;=$K$6,D120&lt;$K$5),$J$6,IF(D120&gt;=$K$5,$J$5)))))</f>
        <v>Mild Risk</v>
      </c>
      <c r="F120" s="29">
        <f>IF(Data!$AF116=0,"",IF(AND(M120&lt;&gt;"",TRIM(Data!$B$5)="miles"),MAX(100-((M120*1000)/$C120),0),IF(AND(M120&lt;&gt;"",TRIM(Data!$B$5)="km"),MAX(100-((M120*1609.34)/$C120),0))))</f>
        <v>100</v>
      </c>
      <c r="G120" s="29">
        <f>IF(Data!$AF116=0,"",IF(AND(N120&lt;&gt;"",TRIM(Data!$B$5)="miles"),MAX(100-((N120*1000)/$C120),0),IF(AND(N120&lt;&gt;"",TRIM(Data!$B$5)="km"),MAX(100-((N120*1609.34)/$C120),0))))</f>
        <v>100</v>
      </c>
      <c r="H120" s="29">
        <f>IF(Data!$AF116=0,"",IF(AND(O120&lt;&gt;"",TRIM(Data!$B$5)="miles"),MAX(100-((O120*1000)/$C120),0),IF(AND(O120&lt;&gt;"",TRIM(Data!$B$5)="km"),MAX(100-((O120*1609.34)/$C120),0))))</f>
        <v>100</v>
      </c>
      <c r="I120" s="29">
        <f>IF(Data!$AF116=0,"",IF(P120="","",(0.7*U120+0.3*V120)))</f>
        <v>73.919807391551274</v>
      </c>
      <c r="J120" s="29">
        <f>IF(Data!$AF116=0,"",IF(Q119="","",IF(S120=0,100,IF(AND(S120&gt;0,S120&lt;0.3),100-(S120*6),IF(AND(S120&gt;=0.3,S120&lt;0.7),100-(S120*7),IF(AND(S120&gt;=0.7,S120&lt;1),100-(S120*8),IF(AND(S120&gt;=1,S120&lt;1.3),100-(S120*9),IF(AND(S120&gt;=1.3,S120&lt;1.7),100-(S120*10),IF(AND(S120&gt;=1.7,S120&lt;2),100-(S120*11),IF(AND(S120&gt;=2,S120&lt;2.3),100-(S120*12),IF(AND(S120&gt;=2.3,S120&lt;2.7),100-(S120*13),IF(AND(S120&gt;=2.7,S120&lt;3),100-(S120*14),IF(AND(S120&gt;=3,S120&lt;3.3),100-(S120*15),IF(AND(S120&gt;=3.3,S120&lt;3.7),100-(S120*16),IF(AND(S120&gt;=3.7,S120&lt;4),100-(S120*17),IF(AND(S120&gt;=4,S120&lt;4.3),100-(S120*18),IF(AND(S120&gt;=4.3,S120&lt;4.7),100-(S120*19),IF(AND(S120&gt;=4.7,S120&lt;=5),100-(S120*20),0))))))))))))))))))</f>
        <v>100</v>
      </c>
      <c r="K120" s="29">
        <f>IF(Data!$AF116=0,"",IF(AND(R120&lt;&gt;"",TRIM(Data!$B$5)="miles"),MAX(100-((R120*1000)/$C120),0),IF(AND(R120&lt;&gt;"",TRIM(Data!$B$5)="km"),MAX(100-((R120*1609.34)/$C120),0))))</f>
        <v>0</v>
      </c>
      <c r="L120" s="45">
        <f t="shared" si="3"/>
        <v>4</v>
      </c>
      <c r="M120" s="46">
        <f>Data!AK116</f>
        <v>0</v>
      </c>
      <c r="N120" s="47">
        <f>Data!AO116</f>
        <v>0</v>
      </c>
      <c r="O120" s="47">
        <f>Data!AS116</f>
        <v>0</v>
      </c>
      <c r="P120" s="47">
        <f>Data!AW116</f>
        <v>1</v>
      </c>
      <c r="Q120" s="47">
        <f>Data!BA116</f>
        <v>0</v>
      </c>
      <c r="R120" s="48">
        <f>Data!BE116</f>
        <v>3</v>
      </c>
      <c r="S120" s="49">
        <f>100*(Data!BB116/$C120)</f>
        <v>0</v>
      </c>
      <c r="T120" s="49">
        <f>100*(Data!$AX116/$C120)</f>
        <v>1.0811741248539708</v>
      </c>
      <c r="U120" s="49">
        <f>IF(Data!$AF116=0,"",IF(Q119="","",IF(T120=0,100,IF(AND(T120&gt;0,T120&lt;0.3),100-(T120*6),IF(AND(T120&gt;=0.3,T120&lt;0.7),100-(T120*7),IF(AND(T120&gt;=0.7,T120&lt;1),100-(T120*8),IF(AND(T120&gt;=1,T120&lt;1.3),100-(T120*9),IF(AND(T120&gt;=1.3,T120&lt;1.7),100-(T120*10),IF(AND(T120&gt;=1.7,T120&lt;2),100-(T120*11),IF(AND(T120&gt;=2,T120&lt;2.3),100-(T120*12),IF(AND(T120&gt;=2.3,T120&lt;2.7),100-(T120*13),IF(AND(T120&gt;=2.7,T120&lt;3),100-(T120*14),IF(AND(T120&gt;=3,T120&lt;3.3),100-(T120*15),IF(AND(T120&gt;=3.3,T120&lt;3.7),100-(T120*16),IF(AND(T120&gt;=3.7,T120&lt;4),100-(T120*17),IF(AND(T120&gt;=4,T120&lt;4.3),100-(T120*18),IF(AND(T120&gt;=4.3,T120&lt;4.7),100-(T120*19),IF(AND(T120&gt;=4.7,T120&lt;=5),100-(T120*20),0))))))))))))))))))</f>
        <v>90.269432876314255</v>
      </c>
      <c r="V120" s="50">
        <f>IF(Data!$AF116=0,"",IF(AND(P120&lt;&gt;"",TRIM(Data!$B$5)="miles"),MAX(100-((P120*1000)/$C120),0),IF(AND(P120&lt;&gt;"",TRIM(Data!$B$5)="km"),MAX(100-((P120*1609.34)/$C120),0))))</f>
        <v>35.770681260437655</v>
      </c>
    </row>
    <row r="121" spans="1:22" x14ac:dyDescent="0.25">
      <c r="A121" s="27" t="str">
        <f>CONCATENATE(Data!F117," ",Data!G117)</f>
        <v xml:space="preserve"> </v>
      </c>
      <c r="B121" s="28" t="str">
        <f>CONCATENATE(Data!D117,Data!J117)</f>
        <v>AJ01, AJ02, AJ03</v>
      </c>
      <c r="C121" s="93">
        <f>Data!AF117</f>
        <v>0.48381257057189941</v>
      </c>
      <c r="D121" s="58">
        <f>IF(Data!AF117=0,"-",IF(AND(R121="",Q121&lt;&gt;""),F121*$G$4+G121*$G$5+H121*$G$6+I121*$G$7+J121*$G$8,IF(AND(Q121="",P121&lt;&gt;""),F121*$G$4+G121*$G$5+H121*$G$6+I121*$G$7,IF(AND(P121="",O121&lt;&gt;""),F121*$G$4+G121*$G$5+H121*$G$6,IF(AND(O121="",N121&lt;&gt;""),F121*$G$4+G121*$G$5,IF(AND(N121="",M121&lt;&gt;""),F121*$G$4,F121*$G$4+G121*$G$5+H121*$G$6+I121*$G$7+J121*$G$8+K121*$G$9))))))</f>
        <v>90</v>
      </c>
      <c r="E121" s="30" t="str">
        <f>IF(Data!AF117=0,"",IF(D121&lt;$K$7,$J$8,IF(AND(D121&gt;=$K$7,D121&lt;$K$6),$J$7,IF(AND(D121&gt;=$K$6,D121&lt;$K$5),$J$6,IF(D121&gt;=$K$5,$J$5)))))</f>
        <v>Mild Risk</v>
      </c>
      <c r="F121" s="29">
        <f>IF(Data!$AF117=0,"",IF(AND(M121&lt;&gt;"",TRIM(Data!$B$5)="miles"),MAX(100-((M121*1000)/$C121),0),IF(AND(M121&lt;&gt;"",TRIM(Data!$B$5)="km"),MAX(100-((M121*1609.34)/$C121),0))))</f>
        <v>100</v>
      </c>
      <c r="G121" s="29">
        <f>IF(Data!$AF117=0,"",IF(AND(N121&lt;&gt;"",TRIM(Data!$B$5)="miles"),MAX(100-((N121*1000)/$C121),0),IF(AND(N121&lt;&gt;"",TRIM(Data!$B$5)="km"),MAX(100-((N121*1609.34)/$C121),0))))</f>
        <v>100</v>
      </c>
      <c r="H121" s="29">
        <f>IF(Data!$AF117=0,"",IF(AND(O121&lt;&gt;"",TRIM(Data!$B$5)="miles"),MAX(100-((O121*1000)/$C121),0),IF(AND(O121&lt;&gt;"",TRIM(Data!$B$5)="km"),MAX(100-((O121*1609.34)/$C121),0))))</f>
        <v>100</v>
      </c>
      <c r="I121" s="29">
        <f>IF(Data!$AF117=0,"",IF(P121="","",(0.7*U121+0.3*V121)))</f>
        <v>100</v>
      </c>
      <c r="J121" s="29">
        <f>IF(Data!$AF117=0,"",IF(Q120="","",IF(S121=0,100,IF(AND(S121&gt;0,S121&lt;0.3),100-(S121*6),IF(AND(S121&gt;=0.3,S121&lt;0.7),100-(S121*7),IF(AND(S121&gt;=0.7,S121&lt;1),100-(S121*8),IF(AND(S121&gt;=1,S121&lt;1.3),100-(S121*9),IF(AND(S121&gt;=1.3,S121&lt;1.7),100-(S121*10),IF(AND(S121&gt;=1.7,S121&lt;2),100-(S121*11),IF(AND(S121&gt;=2,S121&lt;2.3),100-(S121*12),IF(AND(S121&gt;=2.3,S121&lt;2.7),100-(S121*13),IF(AND(S121&gt;=2.7,S121&lt;3),100-(S121*14),IF(AND(S121&gt;=3,S121&lt;3.3),100-(S121*15),IF(AND(S121&gt;=3.3,S121&lt;3.7),100-(S121*16),IF(AND(S121&gt;=3.7,S121&lt;4),100-(S121*17),IF(AND(S121&gt;=4,S121&lt;4.3),100-(S121*18),IF(AND(S121&gt;=4.3,S121&lt;4.7),100-(S121*19),IF(AND(S121&gt;=4.7,S121&lt;=5),100-(S121*20),0))))))))))))))))))</f>
        <v>100</v>
      </c>
      <c r="K121" s="29">
        <f>IF(Data!$AF117=0,"",IF(AND(R121&lt;&gt;"",TRIM(Data!$B$5)="miles"),MAX(100-((R121*1000)/$C121),0),IF(AND(R121&lt;&gt;"",TRIM(Data!$B$5)="km"),MAX(100-((R121*1609.34)/$C121),0))))</f>
        <v>0</v>
      </c>
      <c r="L121" s="45">
        <f t="shared" si="3"/>
        <v>1</v>
      </c>
      <c r="M121" s="46">
        <f>Data!AK117</f>
        <v>0</v>
      </c>
      <c r="N121" s="47">
        <f>Data!AO117</f>
        <v>0</v>
      </c>
      <c r="O121" s="47">
        <f>Data!AS117</f>
        <v>0</v>
      </c>
      <c r="P121" s="47">
        <f>Data!AW117</f>
        <v>0</v>
      </c>
      <c r="Q121" s="47">
        <f>Data!BA117</f>
        <v>0</v>
      </c>
      <c r="R121" s="48">
        <f>Data!BE117</f>
        <v>1</v>
      </c>
      <c r="S121" s="49">
        <f>100*(Data!BB117/$C121)</f>
        <v>0</v>
      </c>
      <c r="T121" s="49">
        <f>100*(Data!$AX117/$C121)</f>
        <v>0</v>
      </c>
      <c r="U121" s="49">
        <f>IF(Data!$AF117=0,"",IF(Q120="","",IF(T121=0,100,IF(AND(T121&gt;0,T121&lt;0.3),100-(T121*6),IF(AND(T121&gt;=0.3,T121&lt;0.7),100-(T121*7),IF(AND(T121&gt;=0.7,T121&lt;1),100-(T121*8),IF(AND(T121&gt;=1,T121&lt;1.3),100-(T121*9),IF(AND(T121&gt;=1.3,T121&lt;1.7),100-(T121*10),IF(AND(T121&gt;=1.7,T121&lt;2),100-(T121*11),IF(AND(T121&gt;=2,T121&lt;2.3),100-(T121*12),IF(AND(T121&gt;=2.3,T121&lt;2.7),100-(T121*13),IF(AND(T121&gt;=2.7,T121&lt;3),100-(T121*14),IF(AND(T121&gt;=3,T121&lt;3.3),100-(T121*15),IF(AND(T121&gt;=3.3,T121&lt;3.7),100-(T121*16),IF(AND(T121&gt;=3.7,T121&lt;4),100-(T121*17),IF(AND(T121&gt;=4,T121&lt;4.3),100-(T121*18),IF(AND(T121&gt;=4.3,T121&lt;4.7),100-(T121*19),IF(AND(T121&gt;=4.7,T121&lt;=5),100-(T121*20),0))))))))))))))))))</f>
        <v>100</v>
      </c>
      <c r="V121" s="50">
        <f>IF(Data!$AF117=0,"",IF(AND(P121&lt;&gt;"",TRIM(Data!$B$5)="miles"),MAX(100-((P121*1000)/$C121),0),IF(AND(P121&lt;&gt;"",TRIM(Data!$B$5)="km"),MAX(100-((P121*1609.34)/$C121),0))))</f>
        <v>100</v>
      </c>
    </row>
    <row r="122" spans="1:22" x14ac:dyDescent="0.25">
      <c r="A122" s="27" t="str">
        <f>CONCATENATE(Data!F118," ",Data!G118)</f>
        <v xml:space="preserve"> </v>
      </c>
      <c r="B122" s="28" t="str">
        <f>CONCATENATE(Data!D118,Data!J118)</f>
        <v>PC01</v>
      </c>
      <c r="C122" s="93">
        <f>Data!AF118</f>
        <v>296.44338989257813</v>
      </c>
      <c r="D122" s="58">
        <f>IF(Data!AF118=0,"-",IF(AND(R122="",Q122&lt;&gt;""),F122*$G$4+G122*$G$5+H122*$G$6+I122*$G$7+J122*$G$8,IF(AND(Q122="",P122&lt;&gt;""),F122*$G$4+G122*$G$5+H122*$G$6+I122*$G$7,IF(AND(P122="",O122&lt;&gt;""),F122*$G$4+G122*$G$5+H122*$G$6,IF(AND(O122="",N122&lt;&gt;""),F122*$G$4+G122*$G$5,IF(AND(N122="",M122&lt;&gt;""),F122*$G$4,F122*$G$4+G122*$G$5+H122*$G$6+I122*$G$7+J122*$G$8+K122*$G$9))))))</f>
        <v>68.570806091751194</v>
      </c>
      <c r="E122" s="30" t="str">
        <f>IF(Data!AF118=0,"",IF(D122&lt;$K$7,$J$8,IF(AND(D122&gt;=$K$7,D122&lt;$K$6),$J$7,IF(AND(D122&gt;=$K$6,D122&lt;$K$5),$J$6,IF(D122&gt;=$K$5,$J$5)))))</f>
        <v>Medium Risk</v>
      </c>
      <c r="F122" s="29">
        <f>IF(Data!$AF118=0,"",IF(AND(M122&lt;&gt;"",TRIM(Data!$B$5)="miles"),MAX(100-((M122*1000)/$C122),0),IF(AND(M122&lt;&gt;"",TRIM(Data!$B$5)="km"),MAX(100-((M122*1609.34)/$C122),0))))</f>
        <v>100</v>
      </c>
      <c r="G122" s="29">
        <f>IF(Data!$AF118=0,"",IF(AND(N122&lt;&gt;"",TRIM(Data!$B$5)="miles"),MAX(100-((N122*1000)/$C122),0),IF(AND(N122&lt;&gt;"",TRIM(Data!$B$5)="km"),MAX(100-((N122*1609.34)/$C122),0))))</f>
        <v>93.253349313254247</v>
      </c>
      <c r="H122" s="29">
        <f>IF(Data!$AF118=0,"",IF(AND(O122&lt;&gt;"",TRIM(Data!$B$5)="miles"),MAX(100-((O122*1000)/$C122),0),IF(AND(O122&lt;&gt;"",TRIM(Data!$B$5)="km"),MAX(100-((O122*1609.34)/$C122),0))))</f>
        <v>100</v>
      </c>
      <c r="I122" s="29">
        <f>IF(Data!$AF118=0,"",IF(P122="","",(0.7*U122+0.3*V122)))</f>
        <v>25.643671908594087</v>
      </c>
      <c r="J122" s="29">
        <f>IF(Data!$AF118=0,"",IF(Q121="","",IF(S122=0,100,IF(AND(S122&gt;0,S122&lt;0.3),100-(S122*6),IF(AND(S122&gt;=0.3,S122&lt;0.7),100-(S122*7),IF(AND(S122&gt;=0.7,S122&lt;1),100-(S122*8),IF(AND(S122&gt;=1,S122&lt;1.3),100-(S122*9),IF(AND(S122&gt;=1.3,S122&lt;1.7),100-(S122*10),IF(AND(S122&gt;=1.7,S122&lt;2),100-(S122*11),IF(AND(S122&gt;=2,S122&lt;2.3),100-(S122*12),IF(AND(S122&gt;=2.3,S122&lt;2.7),100-(S122*13),IF(AND(S122&gt;=2.7,S122&lt;3),100-(S122*14),IF(AND(S122&gt;=3,S122&lt;3.3),100-(S122*15),IF(AND(S122&gt;=3.3,S122&lt;3.7),100-(S122*16),IF(AND(S122&gt;=3.7,S122&lt;4),100-(S122*17),IF(AND(S122&gt;=4,S122&lt;4.3),100-(S122*18),IF(AND(S122&gt;=4.3,S122&lt;4.7),100-(S122*19),IF(AND(S122&gt;=4.7,S122&lt;=5),100-(S122*20),0))))))))))))))))))</f>
        <v>100</v>
      </c>
      <c r="K122" s="29">
        <f>IF(Data!$AF118=0,"",IF(AND(R122&lt;&gt;"",TRIM(Data!$B$5)="miles"),MAX(100-((R122*1000)/$C122),0),IF(AND(R122&lt;&gt;"",TRIM(Data!$B$5)="km"),MAX(100-((R122*1609.34)/$C122),0))))</f>
        <v>89.880023969881378</v>
      </c>
      <c r="L122" s="45">
        <f t="shared" si="3"/>
        <v>20</v>
      </c>
      <c r="M122" s="46">
        <f>Data!AK118</f>
        <v>0</v>
      </c>
      <c r="N122" s="47">
        <f>Data!AO118</f>
        <v>2</v>
      </c>
      <c r="O122" s="47">
        <f>Data!AS118</f>
        <v>0</v>
      </c>
      <c r="P122" s="47">
        <f>Data!AW118</f>
        <v>15</v>
      </c>
      <c r="Q122" s="47">
        <f>Data!BA118</f>
        <v>0</v>
      </c>
      <c r="R122" s="48">
        <f>Data!BE118</f>
        <v>3</v>
      </c>
      <c r="S122" s="49">
        <f>100*(Data!BB118/$C122)</f>
        <v>0</v>
      </c>
      <c r="T122" s="49">
        <f>100*(Data!$AX118/$C122)</f>
        <v>4.4493506801675169</v>
      </c>
      <c r="U122" s="49">
        <f>IF(Data!$AF118=0,"",IF(Q121="","",IF(T122=0,100,IF(AND(T122&gt;0,T122&lt;0.3),100-(T122*6),IF(AND(T122&gt;=0.3,T122&lt;0.7),100-(T122*7),IF(AND(T122&gt;=0.7,T122&lt;1),100-(T122*8),IF(AND(T122&gt;=1,T122&lt;1.3),100-(T122*9),IF(AND(T122&gt;=1.3,T122&lt;1.7),100-(T122*10),IF(AND(T122&gt;=1.7,T122&lt;2),100-(T122*11),IF(AND(T122&gt;=2,T122&lt;2.3),100-(T122*12),IF(AND(T122&gt;=2.3,T122&lt;2.7),100-(T122*13),IF(AND(T122&gt;=2.7,T122&lt;3),100-(T122*14),IF(AND(T122&gt;=3,T122&lt;3.3),100-(T122*15),IF(AND(T122&gt;=3.3,T122&lt;3.7),100-(T122*16),IF(AND(T122&gt;=3.7,T122&lt;4),100-(T122*17),IF(AND(T122&gt;=4,T122&lt;4.3),100-(T122*18),IF(AND(T122&gt;=4.3,T122&lt;4.7),100-(T122*19),IF(AND(T122&gt;=4.7,T122&lt;=5),100-(T122*20),0))))))))))))))))))</f>
        <v>15.462337076817178</v>
      </c>
      <c r="V122" s="50">
        <f>IF(Data!$AF118=0,"",IF(AND(P122&lt;&gt;"",TRIM(Data!$B$5)="miles"),MAX(100-((P122*1000)/$C122),0),IF(AND(P122&lt;&gt;"",TRIM(Data!$B$5)="km"),MAX(100-((P122*1609.34)/$C122),0))))</f>
        <v>49.400119849406884</v>
      </c>
    </row>
    <row r="123" spans="1:22" x14ac:dyDescent="0.25">
      <c r="A123" s="27" t="str">
        <f>CONCATENATE(Data!F119," ",Data!G119)</f>
        <v xml:space="preserve"> </v>
      </c>
      <c r="B123" s="28" t="str">
        <f>CONCATENATE(Data!D119,Data!J119)</f>
        <v>AJ01, AJ02, AJ03</v>
      </c>
      <c r="C123" s="93">
        <f>Data!AF119</f>
        <v>54.325725555419922</v>
      </c>
      <c r="D123" s="58">
        <f>IF(Data!AF119=0,"-",IF(AND(R123="",Q123&lt;&gt;""),F123*$G$4+G123*$G$5+H123*$G$6+I123*$G$7+J123*$G$8,IF(AND(Q123="",P123&lt;&gt;""),F123*$G$4+G123*$G$5+H123*$G$6+I123*$G$7,IF(AND(P123="",O123&lt;&gt;""),F123*$G$4+G123*$G$5+H123*$G$6,IF(AND(O123="",N123&lt;&gt;""),F123*$G$4+G123*$G$5,IF(AND(N123="",M123&lt;&gt;""),F123*$G$4,F123*$G$4+G123*$G$5+H123*$G$6+I123*$G$7+J123*$G$8+K123*$G$9))))))</f>
        <v>60</v>
      </c>
      <c r="E123" s="30" t="str">
        <f>IF(Data!AF119=0,"",IF(D123&lt;$K$7,$J$8,IF(AND(D123&gt;=$K$7,D123&lt;$K$6),$J$7,IF(AND(D123&gt;=$K$6,D123&lt;$K$5),$J$6,IF(D123&gt;=$K$5,$J$5)))))</f>
        <v>Medium Risk</v>
      </c>
      <c r="F123" s="29">
        <f>IF(Data!$AF119=0,"",IF(AND(M123&lt;&gt;"",TRIM(Data!$B$5)="miles"),MAX(100-((M123*1000)/$C123),0),IF(AND(M123&lt;&gt;"",TRIM(Data!$B$5)="km"),MAX(100-((M123*1609.34)/$C123),0))))</f>
        <v>100</v>
      </c>
      <c r="G123" s="29">
        <f>IF(Data!$AF119=0,"",IF(AND(N123&lt;&gt;"",TRIM(Data!$B$5)="miles"),MAX(100-((N123*1000)/$C123),0),IF(AND(N123&lt;&gt;"",TRIM(Data!$B$5)="km"),MAX(100-((N123*1609.34)/$C123),0))))</f>
        <v>100</v>
      </c>
      <c r="H123" s="29">
        <f>IF(Data!$AF119=0,"",IF(AND(O123&lt;&gt;"",TRIM(Data!$B$5)="miles"),MAX(100-((O123*1000)/$C123),0),IF(AND(O123&lt;&gt;"",TRIM(Data!$B$5)="km"),MAX(100-((O123*1609.34)/$C123),0))))</f>
        <v>100</v>
      </c>
      <c r="I123" s="29">
        <f>IF(Data!$AF119=0,"",IF(P123="","",(0.7*U123+0.3*V123)))</f>
        <v>0</v>
      </c>
      <c r="J123" s="29">
        <f>IF(Data!$AF119=0,"",IF(Q122="","",IF(S123=0,100,IF(AND(S123&gt;0,S123&lt;0.3),100-(S123*6),IF(AND(S123&gt;=0.3,S123&lt;0.7),100-(S123*7),IF(AND(S123&gt;=0.7,S123&lt;1),100-(S123*8),IF(AND(S123&gt;=1,S123&lt;1.3),100-(S123*9),IF(AND(S123&gt;=1.3,S123&lt;1.7),100-(S123*10),IF(AND(S123&gt;=1.7,S123&lt;2),100-(S123*11),IF(AND(S123&gt;=2,S123&lt;2.3),100-(S123*12),IF(AND(S123&gt;=2.3,S123&lt;2.7),100-(S123*13),IF(AND(S123&gt;=2.7,S123&lt;3),100-(S123*14),IF(AND(S123&gt;=3,S123&lt;3.3),100-(S123*15),IF(AND(S123&gt;=3.3,S123&lt;3.7),100-(S123*16),IF(AND(S123&gt;=3.7,S123&lt;4),100-(S123*17),IF(AND(S123&gt;=4,S123&lt;4.3),100-(S123*18),IF(AND(S123&gt;=4.3,S123&lt;4.7),100-(S123*19),IF(AND(S123&gt;=4.7,S123&lt;=5),100-(S123*20),0))))))))))))))))))</f>
        <v>100</v>
      </c>
      <c r="K123" s="29">
        <f>IF(Data!$AF119=0,"",IF(AND(R123&lt;&gt;"",TRIM(Data!$B$5)="miles"),MAX(100-((R123*1000)/$C123),0),IF(AND(R123&lt;&gt;"",TRIM(Data!$B$5)="km"),MAX(100-((R123*1609.34)/$C123),0))))</f>
        <v>100</v>
      </c>
      <c r="L123" s="45">
        <f t="shared" si="3"/>
        <v>10</v>
      </c>
      <c r="M123" s="46">
        <f>Data!AK119</f>
        <v>0</v>
      </c>
      <c r="N123" s="47">
        <f>Data!AO119</f>
        <v>0</v>
      </c>
      <c r="O123" s="47">
        <f>Data!AS119</f>
        <v>0</v>
      </c>
      <c r="P123" s="47">
        <f>Data!AW119</f>
        <v>10</v>
      </c>
      <c r="Q123" s="47">
        <f>Data!BA119</f>
        <v>0</v>
      </c>
      <c r="R123" s="48">
        <f>Data!BE119</f>
        <v>0</v>
      </c>
      <c r="S123" s="49">
        <f>100*(Data!BB119/$C123)</f>
        <v>0</v>
      </c>
      <c r="T123" s="49">
        <f>100*(Data!$AX119/$C123)</f>
        <v>13.01728745749206</v>
      </c>
      <c r="U123" s="49">
        <f>IF(Data!$AF119=0,"",IF(Q122="","",IF(T123=0,100,IF(AND(T123&gt;0,T123&lt;0.3),100-(T123*6),IF(AND(T123&gt;=0.3,T123&lt;0.7),100-(T123*7),IF(AND(T123&gt;=0.7,T123&lt;1),100-(T123*8),IF(AND(T123&gt;=1,T123&lt;1.3),100-(T123*9),IF(AND(T123&gt;=1.3,T123&lt;1.7),100-(T123*10),IF(AND(T123&gt;=1.7,T123&lt;2),100-(T123*11),IF(AND(T123&gt;=2,T123&lt;2.3),100-(T123*12),IF(AND(T123&gt;=2.3,T123&lt;2.7),100-(T123*13),IF(AND(T123&gt;=2.7,T123&lt;3),100-(T123*14),IF(AND(T123&gt;=3,T123&lt;3.3),100-(T123*15),IF(AND(T123&gt;=3.3,T123&lt;3.7),100-(T123*16),IF(AND(T123&gt;=3.7,T123&lt;4),100-(T123*17),IF(AND(T123&gt;=4,T123&lt;4.3),100-(T123*18),IF(AND(T123&gt;=4.3,T123&lt;4.7),100-(T123*19),IF(AND(T123&gt;=4.7,T123&lt;=5),100-(T123*20),0))))))))))))))))))</f>
        <v>0</v>
      </c>
      <c r="V123" s="50">
        <f>IF(Data!$AF119=0,"",IF(AND(P123&lt;&gt;"",TRIM(Data!$B$5)="miles"),MAX(100-((P123*1000)/$C123),0),IF(AND(P123&lt;&gt;"",TRIM(Data!$B$5)="km"),MAX(100-((P123*1609.34)/$C123),0))))</f>
        <v>0</v>
      </c>
    </row>
    <row r="124" spans="1:22" x14ac:dyDescent="0.25">
      <c r="A124" s="27" t="str">
        <f>CONCATENATE(Data!F120," ",Data!G120)</f>
        <v xml:space="preserve"> </v>
      </c>
      <c r="B124" s="28" t="str">
        <f>CONCATENATE(Data!D120,Data!J120)</f>
        <v>AJ01, AJ02, AJ03</v>
      </c>
      <c r="C124" s="93">
        <f>Data!AF120</f>
        <v>45.531230926513672</v>
      </c>
      <c r="D124" s="58">
        <f>IF(Data!AF120=0,"-",IF(AND(R124="",Q124&lt;&gt;""),F124*$G$4+G124*$G$5+H124*$G$6+I124*$G$7+J124*$G$8,IF(AND(Q124="",P124&lt;&gt;""),F124*$G$4+G124*$G$5+H124*$G$6+I124*$G$7,IF(AND(P124="",O124&lt;&gt;""),F124*$G$4+G124*$G$5+H124*$G$6,IF(AND(O124="",N124&lt;&gt;""),F124*$G$4+G124*$G$5,IF(AND(N124="",M124&lt;&gt;""),F124*$G$4,F124*$G$4+G124*$G$5+H124*$G$6+I124*$G$7+J124*$G$8+K124*$G$9))))))</f>
        <v>57.803705325661028</v>
      </c>
      <c r="E124" s="30" t="str">
        <f>IF(Data!AF120=0,"",IF(D124&lt;$K$7,$J$8,IF(AND(D124&gt;=$K$7,D124&lt;$K$6),$J$7,IF(AND(D124&gt;=$K$6,D124&lt;$K$5),$J$6,IF(D124&gt;=$K$5,$J$5)))))</f>
        <v>High Risk</v>
      </c>
      <c r="F124" s="29">
        <f>IF(Data!$AF120=0,"",IF(AND(M124&lt;&gt;"",TRIM(Data!$B$5)="miles"),MAX(100-((M124*1000)/$C124),0),IF(AND(M124&lt;&gt;"",TRIM(Data!$B$5)="km"),MAX(100-((M124*1609.34)/$C124),0))))</f>
        <v>100</v>
      </c>
      <c r="G124" s="29">
        <f>IF(Data!$AF120=0,"",IF(AND(N124&lt;&gt;"",TRIM(Data!$B$5)="miles"),MAX(100-((N124*1000)/$C124),0),IF(AND(N124&lt;&gt;"",TRIM(Data!$B$5)="km"),MAX(100-((N124*1609.34)/$C124),0))))</f>
        <v>100</v>
      </c>
      <c r="H124" s="29">
        <f>IF(Data!$AF120=0,"",IF(AND(O124&lt;&gt;"",TRIM(Data!$B$5)="miles"),MAX(100-((O124*1000)/$C124),0),IF(AND(O124&lt;&gt;"",TRIM(Data!$B$5)="km"),MAX(100-((O124*1609.34)/$C124),0))))</f>
        <v>100</v>
      </c>
      <c r="I124" s="29">
        <f>IF(Data!$AF120=0,"",IF(P124="","",(0.7*U124+0.3*V124)))</f>
        <v>0</v>
      </c>
      <c r="J124" s="29">
        <f>IF(Data!$AF120=0,"",IF(Q123="","",IF(S124=0,100,IF(AND(S124&gt;0,S124&lt;0.3),100-(S124*6),IF(AND(S124&gt;=0.3,S124&lt;0.7),100-(S124*7),IF(AND(S124&gt;=0.7,S124&lt;1),100-(S124*8),IF(AND(S124&gt;=1,S124&lt;1.3),100-(S124*9),IF(AND(S124&gt;=1.3,S124&lt;1.7),100-(S124*10),IF(AND(S124&gt;=1.7,S124&lt;2),100-(S124*11),IF(AND(S124&gt;=2,S124&lt;2.3),100-(S124*12),IF(AND(S124&gt;=2.3,S124&lt;2.7),100-(S124*13),IF(AND(S124&gt;=2.7,S124&lt;3),100-(S124*14),IF(AND(S124&gt;=3,S124&lt;3.3),100-(S124*15),IF(AND(S124&gt;=3.3,S124&lt;3.7),100-(S124*16),IF(AND(S124&gt;=3.7,S124&lt;4),100-(S124*17),IF(AND(S124&gt;=4,S124&lt;4.3),100-(S124*18),IF(AND(S124&gt;=4.3,S124&lt;4.7),100-(S124*19),IF(AND(S124&gt;=4.7,S124&lt;=5),100-(S124*20),0))))))))))))))))))</f>
        <v>100</v>
      </c>
      <c r="K124" s="29">
        <f>IF(Data!$AF120=0,"",IF(AND(R124&lt;&gt;"",TRIM(Data!$B$5)="miles"),MAX(100-((R124*1000)/$C124),0),IF(AND(R124&lt;&gt;"",TRIM(Data!$B$5)="km"),MAX(100-((R124*1609.34)/$C124),0))))</f>
        <v>78.03705325661025</v>
      </c>
      <c r="L124" s="45">
        <f t="shared" si="3"/>
        <v>9</v>
      </c>
      <c r="M124" s="46">
        <f>Data!AK120</f>
        <v>0</v>
      </c>
      <c r="N124" s="47">
        <f>Data!AO120</f>
        <v>0</v>
      </c>
      <c r="O124" s="47">
        <f>Data!AS120</f>
        <v>0</v>
      </c>
      <c r="P124" s="47">
        <f>Data!AW120</f>
        <v>8</v>
      </c>
      <c r="Q124" s="47">
        <f>Data!BA120</f>
        <v>0</v>
      </c>
      <c r="R124" s="48">
        <f>Data!BE120</f>
        <v>1</v>
      </c>
      <c r="S124" s="49">
        <f>100*(Data!BB120/$C124)</f>
        <v>0</v>
      </c>
      <c r="T124" s="49">
        <f>100*(Data!$AX120/$C124)</f>
        <v>12.114089668013015</v>
      </c>
      <c r="U124" s="49">
        <f>IF(Data!$AF120=0,"",IF(Q123="","",IF(T124=0,100,IF(AND(T124&gt;0,T124&lt;0.3),100-(T124*6),IF(AND(T124&gt;=0.3,T124&lt;0.7),100-(T124*7),IF(AND(T124&gt;=0.7,T124&lt;1),100-(T124*8),IF(AND(T124&gt;=1,T124&lt;1.3),100-(T124*9),IF(AND(T124&gt;=1.3,T124&lt;1.7),100-(T124*10),IF(AND(T124&gt;=1.7,T124&lt;2),100-(T124*11),IF(AND(T124&gt;=2,T124&lt;2.3),100-(T124*12),IF(AND(T124&gt;=2.3,T124&lt;2.7),100-(T124*13),IF(AND(T124&gt;=2.7,T124&lt;3),100-(T124*14),IF(AND(T124&gt;=3,T124&lt;3.3),100-(T124*15),IF(AND(T124&gt;=3.3,T124&lt;3.7),100-(T124*16),IF(AND(T124&gt;=3.7,T124&lt;4),100-(T124*17),IF(AND(T124&gt;=4,T124&lt;4.3),100-(T124*18),IF(AND(T124&gt;=4.3,T124&lt;4.7),100-(T124*19),IF(AND(T124&gt;=4.7,T124&lt;=5),100-(T124*20),0))))))))))))))))))</f>
        <v>0</v>
      </c>
      <c r="V124" s="50">
        <f>IF(Data!$AF120=0,"",IF(AND(P124&lt;&gt;"",TRIM(Data!$B$5)="miles"),MAX(100-((P124*1000)/$C124),0),IF(AND(P124&lt;&gt;"",TRIM(Data!$B$5)="km"),MAX(100-((P124*1609.34)/$C124),0))))</f>
        <v>0</v>
      </c>
    </row>
    <row r="125" spans="1:22" x14ac:dyDescent="0.25">
      <c r="A125" s="27" t="str">
        <f>CONCATENATE(Data!F121," ",Data!G121)</f>
        <v xml:space="preserve"> </v>
      </c>
      <c r="B125" s="28" t="str">
        <f>CONCATENATE(Data!D121,Data!J121)</f>
        <v>AJ01, AJ02, AJ03</v>
      </c>
      <c r="C125" s="93">
        <f>Data!AF121</f>
        <v>1.7210638523101807</v>
      </c>
      <c r="D125" s="58">
        <f>IF(Data!AF121=0,"-",IF(AND(R125="",Q125&lt;&gt;""),F125*$G$4+G125*$G$5+H125*$G$6+I125*$G$7+J125*$G$8,IF(AND(Q125="",P125&lt;&gt;""),F125*$G$4+G125*$G$5+H125*$G$6+I125*$G$7,IF(AND(P125="",O125&lt;&gt;""),F125*$G$4+G125*$G$5+H125*$G$6,IF(AND(O125="",N125&lt;&gt;""),F125*$G$4+G125*$G$5,IF(AND(N125="",M125&lt;&gt;""),F125*$G$4,F125*$G$4+G125*$G$5+H125*$G$6+I125*$G$7+J125*$G$8+K125*$G$9))))))</f>
        <v>100</v>
      </c>
      <c r="E125" s="30" t="str">
        <f>IF(Data!AF121=0,"",IF(D125&lt;$K$7,$J$8,IF(AND(D125&gt;=$K$7,D125&lt;$K$6),$J$7,IF(AND(D125&gt;=$K$6,D125&lt;$K$5),$J$6,IF(D125&gt;=$K$5,$J$5)))))</f>
        <v>Low Risk</v>
      </c>
      <c r="F125" s="29">
        <f>IF(Data!$AF121=0,"",IF(AND(M125&lt;&gt;"",TRIM(Data!$B$5)="miles"),MAX(100-((M125*1000)/$C125),0),IF(AND(M125&lt;&gt;"",TRIM(Data!$B$5)="km"),MAX(100-((M125*1609.34)/$C125),0))))</f>
        <v>100</v>
      </c>
      <c r="G125" s="29">
        <f>IF(Data!$AF121=0,"",IF(AND(N125&lt;&gt;"",TRIM(Data!$B$5)="miles"),MAX(100-((N125*1000)/$C125),0),IF(AND(N125&lt;&gt;"",TRIM(Data!$B$5)="km"),MAX(100-((N125*1609.34)/$C125),0))))</f>
        <v>100</v>
      </c>
      <c r="H125" s="29">
        <f>IF(Data!$AF121=0,"",IF(AND(O125&lt;&gt;"",TRIM(Data!$B$5)="miles"),MAX(100-((O125*1000)/$C125),0),IF(AND(O125&lt;&gt;"",TRIM(Data!$B$5)="km"),MAX(100-((O125*1609.34)/$C125),0))))</f>
        <v>100</v>
      </c>
      <c r="I125" s="29">
        <f>IF(Data!$AF121=0,"",IF(P125="","",(0.7*U125+0.3*V125)))</f>
        <v>100</v>
      </c>
      <c r="J125" s="29">
        <f>IF(Data!$AF121=0,"",IF(Q124="","",IF(S125=0,100,IF(AND(S125&gt;0,S125&lt;0.3),100-(S125*6),IF(AND(S125&gt;=0.3,S125&lt;0.7),100-(S125*7),IF(AND(S125&gt;=0.7,S125&lt;1),100-(S125*8),IF(AND(S125&gt;=1,S125&lt;1.3),100-(S125*9),IF(AND(S125&gt;=1.3,S125&lt;1.7),100-(S125*10),IF(AND(S125&gt;=1.7,S125&lt;2),100-(S125*11),IF(AND(S125&gt;=2,S125&lt;2.3),100-(S125*12),IF(AND(S125&gt;=2.3,S125&lt;2.7),100-(S125*13),IF(AND(S125&gt;=2.7,S125&lt;3),100-(S125*14),IF(AND(S125&gt;=3,S125&lt;3.3),100-(S125*15),IF(AND(S125&gt;=3.3,S125&lt;3.7),100-(S125*16),IF(AND(S125&gt;=3.7,S125&lt;4),100-(S125*17),IF(AND(S125&gt;=4,S125&lt;4.3),100-(S125*18),IF(AND(S125&gt;=4.3,S125&lt;4.7),100-(S125*19),IF(AND(S125&gt;=4.7,S125&lt;=5),100-(S125*20),0))))))))))))))))))</f>
        <v>100</v>
      </c>
      <c r="K125" s="29">
        <f>IF(Data!$AF121=0,"",IF(AND(R125&lt;&gt;"",TRIM(Data!$B$5)="miles"),MAX(100-((R125*1000)/$C125),0),IF(AND(R125&lt;&gt;"",TRIM(Data!$B$5)="km"),MAX(100-((R125*1609.34)/$C125),0))))</f>
        <v>100</v>
      </c>
      <c r="L125" s="45">
        <f t="shared" si="3"/>
        <v>0</v>
      </c>
      <c r="M125" s="46">
        <f>Data!AK121</f>
        <v>0</v>
      </c>
      <c r="N125" s="47">
        <f>Data!AO121</f>
        <v>0</v>
      </c>
      <c r="O125" s="47">
        <f>Data!AS121</f>
        <v>0</v>
      </c>
      <c r="P125" s="47">
        <f>Data!AW121</f>
        <v>0</v>
      </c>
      <c r="Q125" s="47">
        <f>Data!BA121</f>
        <v>0</v>
      </c>
      <c r="R125" s="48">
        <f>Data!BE121</f>
        <v>0</v>
      </c>
      <c r="S125" s="49">
        <f>100*(Data!BB121/$C125)</f>
        <v>0</v>
      </c>
      <c r="T125" s="49">
        <f>100*(Data!$AX121/$C125)</f>
        <v>0</v>
      </c>
      <c r="U125" s="49">
        <f>IF(Data!$AF121=0,"",IF(Q124="","",IF(T125=0,100,IF(AND(T125&gt;0,T125&lt;0.3),100-(T125*6),IF(AND(T125&gt;=0.3,T125&lt;0.7),100-(T125*7),IF(AND(T125&gt;=0.7,T125&lt;1),100-(T125*8),IF(AND(T125&gt;=1,T125&lt;1.3),100-(T125*9),IF(AND(T125&gt;=1.3,T125&lt;1.7),100-(T125*10),IF(AND(T125&gt;=1.7,T125&lt;2),100-(T125*11),IF(AND(T125&gt;=2,T125&lt;2.3),100-(T125*12),IF(AND(T125&gt;=2.3,T125&lt;2.7),100-(T125*13),IF(AND(T125&gt;=2.7,T125&lt;3),100-(T125*14),IF(AND(T125&gt;=3,T125&lt;3.3),100-(T125*15),IF(AND(T125&gt;=3.3,T125&lt;3.7),100-(T125*16),IF(AND(T125&gt;=3.7,T125&lt;4),100-(T125*17),IF(AND(T125&gt;=4,T125&lt;4.3),100-(T125*18),IF(AND(T125&gt;=4.3,T125&lt;4.7),100-(T125*19),IF(AND(T125&gt;=4.7,T125&lt;=5),100-(T125*20),0))))))))))))))))))</f>
        <v>100</v>
      </c>
      <c r="V125" s="50">
        <f>IF(Data!$AF121=0,"",IF(AND(P125&lt;&gt;"",TRIM(Data!$B$5)="miles"),MAX(100-((P125*1000)/$C125),0),IF(AND(P125&lt;&gt;"",TRIM(Data!$B$5)="km"),MAX(100-((P125*1609.34)/$C125),0))))</f>
        <v>100</v>
      </c>
    </row>
    <row r="126" spans="1:22" x14ac:dyDescent="0.25">
      <c r="A126" s="27" t="str">
        <f>CONCATENATE(Data!F122," ",Data!G122)</f>
        <v xml:space="preserve"> </v>
      </c>
      <c r="B126" s="28" t="str">
        <f>CONCATENATE(Data!D122,Data!J122)</f>
        <v>AJ01, AJ02, AJ03</v>
      </c>
      <c r="C126" s="93">
        <f>Data!AF122</f>
        <v>25.246158599853516</v>
      </c>
      <c r="D126" s="58">
        <f>IF(Data!AF122=0,"-",IF(AND(R126="",Q126&lt;&gt;""),F126*$G$4+G126*$G$5+H126*$G$6+I126*$G$7+J126*$G$8,IF(AND(Q126="",P126&lt;&gt;""),F126*$G$4+G126*$G$5+H126*$G$6+I126*$G$7,IF(AND(P126="",O126&lt;&gt;""),F126*$G$4+G126*$G$5+H126*$G$6,IF(AND(O126="",N126&lt;&gt;""),F126*$G$4+G126*$G$5,IF(AND(N126="",M126&lt;&gt;""),F126*$G$4,F126*$G$4+G126*$G$5+H126*$G$6+I126*$G$7+J126*$G$8+K126*$G$9))))))</f>
        <v>60</v>
      </c>
      <c r="E126" s="30" t="str">
        <f>IF(Data!AF122=0,"",IF(D126&lt;$K$7,$J$8,IF(AND(D126&gt;=$K$7,D126&lt;$K$6),$J$7,IF(AND(D126&gt;=$K$6,D126&lt;$K$5),$J$6,IF(D126&gt;=$K$5,$J$5)))))</f>
        <v>Medium Risk</v>
      </c>
      <c r="F126" s="29">
        <f>IF(Data!$AF122=0,"",IF(AND(M126&lt;&gt;"",TRIM(Data!$B$5)="miles"),MAX(100-((M126*1000)/$C126),0),IF(AND(M126&lt;&gt;"",TRIM(Data!$B$5)="km"),MAX(100-((M126*1609.34)/$C126),0))))</f>
        <v>100</v>
      </c>
      <c r="G126" s="29">
        <f>IF(Data!$AF122=0,"",IF(AND(N126&lt;&gt;"",TRIM(Data!$B$5)="miles"),MAX(100-((N126*1000)/$C126),0),IF(AND(N126&lt;&gt;"",TRIM(Data!$B$5)="km"),MAX(100-((N126*1609.34)/$C126),0))))</f>
        <v>100</v>
      </c>
      <c r="H126" s="29">
        <f>IF(Data!$AF122=0,"",IF(AND(O126&lt;&gt;"",TRIM(Data!$B$5)="miles"),MAX(100-((O126*1000)/$C126),0),IF(AND(O126&lt;&gt;"",TRIM(Data!$B$5)="km"),MAX(100-((O126*1609.34)/$C126),0))))</f>
        <v>100</v>
      </c>
      <c r="I126" s="29">
        <f>IF(Data!$AF122=0,"",IF(P126="","",(0.7*U126+0.3*V126)))</f>
        <v>0</v>
      </c>
      <c r="J126" s="29">
        <f>IF(Data!$AF122=0,"",IF(Q125="","",IF(S126=0,100,IF(AND(S126&gt;0,S126&lt;0.3),100-(S126*6),IF(AND(S126&gt;=0.3,S126&lt;0.7),100-(S126*7),IF(AND(S126&gt;=0.7,S126&lt;1),100-(S126*8),IF(AND(S126&gt;=1,S126&lt;1.3),100-(S126*9),IF(AND(S126&gt;=1.3,S126&lt;1.7),100-(S126*10),IF(AND(S126&gt;=1.7,S126&lt;2),100-(S126*11),IF(AND(S126&gt;=2,S126&lt;2.3),100-(S126*12),IF(AND(S126&gt;=2.3,S126&lt;2.7),100-(S126*13),IF(AND(S126&gt;=2.7,S126&lt;3),100-(S126*14),IF(AND(S126&gt;=3,S126&lt;3.3),100-(S126*15),IF(AND(S126&gt;=3.3,S126&lt;3.7),100-(S126*16),IF(AND(S126&gt;=3.7,S126&lt;4),100-(S126*17),IF(AND(S126&gt;=4,S126&lt;4.3),100-(S126*18),IF(AND(S126&gt;=4.3,S126&lt;4.7),100-(S126*19),IF(AND(S126&gt;=4.7,S126&lt;=5),100-(S126*20),0))))))))))))))))))</f>
        <v>100</v>
      </c>
      <c r="K126" s="29">
        <f>IF(Data!$AF122=0,"",IF(AND(R126&lt;&gt;"",TRIM(Data!$B$5)="miles"),MAX(100-((R126*1000)/$C126),0),IF(AND(R126&lt;&gt;"",TRIM(Data!$B$5)="km"),MAX(100-((R126*1609.34)/$C126),0))))</f>
        <v>100</v>
      </c>
      <c r="L126" s="45">
        <f t="shared" si="3"/>
        <v>4</v>
      </c>
      <c r="M126" s="46">
        <f>Data!AK122</f>
        <v>0</v>
      </c>
      <c r="N126" s="47">
        <f>Data!AO122</f>
        <v>0</v>
      </c>
      <c r="O126" s="47">
        <f>Data!AS122</f>
        <v>0</v>
      </c>
      <c r="P126" s="47">
        <f>Data!AW122</f>
        <v>4</v>
      </c>
      <c r="Q126" s="47">
        <f>Data!BA122</f>
        <v>0</v>
      </c>
      <c r="R126" s="48">
        <f>Data!BE122</f>
        <v>0</v>
      </c>
      <c r="S126" s="49">
        <f>100*(Data!BB122/$C126)</f>
        <v>0</v>
      </c>
      <c r="T126" s="49">
        <f>100*(Data!$AX122/$C126)</f>
        <v>18.69258479246929</v>
      </c>
      <c r="U126" s="49">
        <f>IF(Data!$AF122=0,"",IF(Q125="","",IF(T126=0,100,IF(AND(T126&gt;0,T126&lt;0.3),100-(T126*6),IF(AND(T126&gt;=0.3,T126&lt;0.7),100-(T126*7),IF(AND(T126&gt;=0.7,T126&lt;1),100-(T126*8),IF(AND(T126&gt;=1,T126&lt;1.3),100-(T126*9),IF(AND(T126&gt;=1.3,T126&lt;1.7),100-(T126*10),IF(AND(T126&gt;=1.7,T126&lt;2),100-(T126*11),IF(AND(T126&gt;=2,T126&lt;2.3),100-(T126*12),IF(AND(T126&gt;=2.3,T126&lt;2.7),100-(T126*13),IF(AND(T126&gt;=2.7,T126&lt;3),100-(T126*14),IF(AND(T126&gt;=3,T126&lt;3.3),100-(T126*15),IF(AND(T126&gt;=3.3,T126&lt;3.7),100-(T126*16),IF(AND(T126&gt;=3.7,T126&lt;4),100-(T126*17),IF(AND(T126&gt;=4,T126&lt;4.3),100-(T126*18),IF(AND(T126&gt;=4.3,T126&lt;4.7),100-(T126*19),IF(AND(T126&gt;=4.7,T126&lt;=5),100-(T126*20),0))))))))))))))))))</f>
        <v>0</v>
      </c>
      <c r="V126" s="50">
        <f>IF(Data!$AF122=0,"",IF(AND(P126&lt;&gt;"",TRIM(Data!$B$5)="miles"),MAX(100-((P126*1000)/$C126),0),IF(AND(P126&lt;&gt;"",TRIM(Data!$B$5)="km"),MAX(100-((P126*1609.34)/$C126),0))))</f>
        <v>0</v>
      </c>
    </row>
    <row r="127" spans="1:22" x14ac:dyDescent="0.25">
      <c r="A127" s="27" t="str">
        <f>CONCATENATE(Data!F123," ",Data!G123)</f>
        <v xml:space="preserve"> </v>
      </c>
      <c r="B127" s="28" t="str">
        <f>CONCATENATE(Data!D123,Data!J123)</f>
        <v>State of West Virginia</v>
      </c>
      <c r="C127" s="93">
        <f>Data!AF123</f>
        <v>1.2820379734039307</v>
      </c>
      <c r="D127" s="58">
        <f>IF(Data!AF123=0,"-",IF(AND(R127="",Q127&lt;&gt;""),F127*$G$4+G127*$G$5+H127*$G$6+I127*$G$7+J127*$G$8,IF(AND(Q127="",P127&lt;&gt;""),F127*$G$4+G127*$G$5+H127*$G$6+I127*$G$7,IF(AND(P127="",O127&lt;&gt;""),F127*$G$4+G127*$G$5+H127*$G$6,IF(AND(O127="",N127&lt;&gt;""),F127*$G$4+G127*$G$5,IF(AND(N127="",M127&lt;&gt;""),F127*$G$4,F127*$G$4+G127*$G$5+H127*$G$6+I127*$G$7+J127*$G$8+K127*$G$9))))))</f>
        <v>100</v>
      </c>
      <c r="E127" s="30" t="str">
        <f>IF(Data!AF123=0,"",IF(D127&lt;$K$7,$J$8,IF(AND(D127&gt;=$K$7,D127&lt;$K$6),$J$7,IF(AND(D127&gt;=$K$6,D127&lt;$K$5),$J$6,IF(D127&gt;=$K$5,$J$5)))))</f>
        <v>Low Risk</v>
      </c>
      <c r="F127" s="29">
        <f>IF(Data!$AF123=0,"",IF(AND(M127&lt;&gt;"",TRIM(Data!$B$5)="miles"),MAX(100-((M127*1000)/$C127),0),IF(AND(M127&lt;&gt;"",TRIM(Data!$B$5)="km"),MAX(100-((M127*1609.34)/$C127),0))))</f>
        <v>100</v>
      </c>
      <c r="G127" s="29">
        <f>IF(Data!$AF123=0,"",IF(AND(N127&lt;&gt;"",TRIM(Data!$B$5)="miles"),MAX(100-((N127*1000)/$C127),0),IF(AND(N127&lt;&gt;"",TRIM(Data!$B$5)="km"),MAX(100-((N127*1609.34)/$C127),0))))</f>
        <v>100</v>
      </c>
      <c r="H127" s="29">
        <f>IF(Data!$AF123=0,"",IF(AND(O127&lt;&gt;"",TRIM(Data!$B$5)="miles"),MAX(100-((O127*1000)/$C127),0),IF(AND(O127&lt;&gt;"",TRIM(Data!$B$5)="km"),MAX(100-((O127*1609.34)/$C127),0))))</f>
        <v>100</v>
      </c>
      <c r="I127" s="29">
        <f>IF(Data!$AF123=0,"",IF(P127="","",(0.7*U127+0.3*V127)))</f>
        <v>100</v>
      </c>
      <c r="J127" s="29">
        <f>IF(Data!$AF123=0,"",IF(Q126="","",IF(S127=0,100,IF(AND(S127&gt;0,S127&lt;0.3),100-(S127*6),IF(AND(S127&gt;=0.3,S127&lt;0.7),100-(S127*7),IF(AND(S127&gt;=0.7,S127&lt;1),100-(S127*8),IF(AND(S127&gt;=1,S127&lt;1.3),100-(S127*9),IF(AND(S127&gt;=1.3,S127&lt;1.7),100-(S127*10),IF(AND(S127&gt;=1.7,S127&lt;2),100-(S127*11),IF(AND(S127&gt;=2,S127&lt;2.3),100-(S127*12),IF(AND(S127&gt;=2.3,S127&lt;2.7),100-(S127*13),IF(AND(S127&gt;=2.7,S127&lt;3),100-(S127*14),IF(AND(S127&gt;=3,S127&lt;3.3),100-(S127*15),IF(AND(S127&gt;=3.3,S127&lt;3.7),100-(S127*16),IF(AND(S127&gt;=3.7,S127&lt;4),100-(S127*17),IF(AND(S127&gt;=4,S127&lt;4.3),100-(S127*18),IF(AND(S127&gt;=4.3,S127&lt;4.7),100-(S127*19),IF(AND(S127&gt;=4.7,S127&lt;=5),100-(S127*20),0))))))))))))))))))</f>
        <v>100</v>
      </c>
      <c r="K127" s="29">
        <f>IF(Data!$AF123=0,"",IF(AND(R127&lt;&gt;"",TRIM(Data!$B$5)="miles"),MAX(100-((R127*1000)/$C127),0),IF(AND(R127&lt;&gt;"",TRIM(Data!$B$5)="km"),MAX(100-((R127*1609.34)/$C127),0))))</f>
        <v>100</v>
      </c>
      <c r="L127" s="45">
        <f t="shared" si="3"/>
        <v>0</v>
      </c>
      <c r="M127" s="46">
        <f>Data!AK123</f>
        <v>0</v>
      </c>
      <c r="N127" s="47">
        <f>Data!AO123</f>
        <v>0</v>
      </c>
      <c r="O127" s="47">
        <f>Data!AS123</f>
        <v>0</v>
      </c>
      <c r="P127" s="47">
        <f>Data!AW123</f>
        <v>0</v>
      </c>
      <c r="Q127" s="47">
        <f>Data!BA123</f>
        <v>0</v>
      </c>
      <c r="R127" s="48">
        <f>Data!BE123</f>
        <v>0</v>
      </c>
      <c r="S127" s="49">
        <f>100*(Data!BB123/$C127)</f>
        <v>0</v>
      </c>
      <c r="T127" s="49">
        <f>100*(Data!$AX123/$C127)</f>
        <v>0</v>
      </c>
      <c r="U127" s="49">
        <f>IF(Data!$AF123=0,"",IF(Q126="","",IF(T127=0,100,IF(AND(T127&gt;0,T127&lt;0.3),100-(T127*6),IF(AND(T127&gt;=0.3,T127&lt;0.7),100-(T127*7),IF(AND(T127&gt;=0.7,T127&lt;1),100-(T127*8),IF(AND(T127&gt;=1,T127&lt;1.3),100-(T127*9),IF(AND(T127&gt;=1.3,T127&lt;1.7),100-(T127*10),IF(AND(T127&gt;=1.7,T127&lt;2),100-(T127*11),IF(AND(T127&gt;=2,T127&lt;2.3),100-(T127*12),IF(AND(T127&gt;=2.3,T127&lt;2.7),100-(T127*13),IF(AND(T127&gt;=2.7,T127&lt;3),100-(T127*14),IF(AND(T127&gt;=3,T127&lt;3.3),100-(T127*15),IF(AND(T127&gt;=3.3,T127&lt;3.7),100-(T127*16),IF(AND(T127&gt;=3.7,T127&lt;4),100-(T127*17),IF(AND(T127&gt;=4,T127&lt;4.3),100-(T127*18),IF(AND(T127&gt;=4.3,T127&lt;4.7),100-(T127*19),IF(AND(T127&gt;=4.7,T127&lt;=5),100-(T127*20),0))))))))))))))))))</f>
        <v>100</v>
      </c>
      <c r="V127" s="50">
        <f>IF(Data!$AF123=0,"",IF(AND(P127&lt;&gt;"",TRIM(Data!$B$5)="miles"),MAX(100-((P127*1000)/$C127),0),IF(AND(P127&lt;&gt;"",TRIM(Data!$B$5)="km"),MAX(100-((P127*1609.34)/$C127),0))))</f>
        <v>100</v>
      </c>
    </row>
    <row r="128" spans="1:22" x14ac:dyDescent="0.25">
      <c r="A128" s="27" t="str">
        <f>CONCATENATE(Data!F124," ",Data!G124)</f>
        <v xml:space="preserve"> </v>
      </c>
      <c r="B128" s="28" t="str">
        <f>CONCATENATE(Data!D124,Data!J124)</f>
        <v>AT01</v>
      </c>
      <c r="C128" s="93">
        <f>Data!AF124</f>
        <v>525.8260498046875</v>
      </c>
      <c r="D128" s="58">
        <f>IF(Data!AF124=0,"-",IF(AND(R128="",Q128&lt;&gt;""),F128*$G$4+G128*$G$5+H128*$G$6+I128*$G$7+J128*$G$8,IF(AND(Q128="",P128&lt;&gt;""),F128*$G$4+G128*$G$5+H128*$G$6+I128*$G$7,IF(AND(P128="",O128&lt;&gt;""),F128*$G$4+G128*$G$5+H128*$G$6,IF(AND(O128="",N128&lt;&gt;""),F128*$G$4+G128*$G$5,IF(AND(N128="",M128&lt;&gt;""),F128*$G$4,F128*$G$4+G128*$G$5+H128*$G$6+I128*$G$7+J128*$G$8+K128*$G$9))))))</f>
        <v>62.453116573694615</v>
      </c>
      <c r="E128" s="30" t="str">
        <f>IF(Data!AF124=0,"",IF(D128&lt;$K$7,$J$8,IF(AND(D128&gt;=$K$7,D128&lt;$K$6),$J$7,IF(AND(D128&gt;=$K$6,D128&lt;$K$5),$J$6,IF(D128&gt;=$K$5,$J$5)))))</f>
        <v>Medium Risk</v>
      </c>
      <c r="F128" s="29">
        <f>IF(Data!$AF124=0,"",IF(AND(M128&lt;&gt;"",TRIM(Data!$B$5)="miles"),MAX(100-((M128*1000)/$C128),0),IF(AND(M128&lt;&gt;"",TRIM(Data!$B$5)="km"),MAX(100-((M128*1609.34)/$C128),0))))</f>
        <v>98.098230393166261</v>
      </c>
      <c r="G128" s="29">
        <f>IF(Data!$AF124=0,"",IF(AND(N128&lt;&gt;"",TRIM(Data!$B$5)="miles"),MAX(100-((N128*1000)/$C128),0),IF(AND(N128&lt;&gt;"",TRIM(Data!$B$5)="km"),MAX(100-((N128*1609.34)/$C128),0))))</f>
        <v>100</v>
      </c>
      <c r="H128" s="29">
        <f>IF(Data!$AF124=0,"",IF(AND(O128&lt;&gt;"",TRIM(Data!$B$5)="miles"),MAX(100-((O128*1000)/$C128),0),IF(AND(O128&lt;&gt;"",TRIM(Data!$B$5)="km"),MAX(100-((O128*1609.34)/$C128),0))))</f>
        <v>100</v>
      </c>
      <c r="I128" s="29">
        <f>IF(Data!$AF124=0,"",IF(P128="","",(0.7*U128+0.3*V128)))</f>
        <v>6.6082338359449766</v>
      </c>
      <c r="J128" s="29">
        <f>IF(Data!$AF124=0,"",IF(Q127="","",IF(S128=0,100,IF(AND(S128&gt;0,S128&lt;0.3),100-(S128*6),IF(AND(S128&gt;=0.3,S128&lt;0.7),100-(S128*7),IF(AND(S128&gt;=0.7,S128&lt;1),100-(S128*8),IF(AND(S128&gt;=1,S128&lt;1.3),100-(S128*9),IF(AND(S128&gt;=1.3,S128&lt;1.7),100-(S128*10),IF(AND(S128&gt;=1.7,S128&lt;2),100-(S128*11),IF(AND(S128&gt;=2,S128&lt;2.3),100-(S128*12),IF(AND(S128&gt;=2.3,S128&lt;2.7),100-(S128*13),IF(AND(S128&gt;=2.7,S128&lt;3),100-(S128*14),IF(AND(S128&gt;=3,S128&lt;3.3),100-(S128*15),IF(AND(S128&gt;=3.3,S128&lt;3.7),100-(S128*16),IF(AND(S128&gt;=3.7,S128&lt;4),100-(S128*17),IF(AND(S128&gt;=4,S128&lt;4.3),100-(S128*18),IF(AND(S128&gt;=4.3,S128&lt;4.7),100-(S128*19),IF(AND(S128&gt;=4.7,S128&lt;=5),100-(S128*20),0))))))))))))))))))</f>
        <v>100</v>
      </c>
      <c r="K128" s="29">
        <f>IF(Data!$AF124=0,"",IF(AND(R128&lt;&gt;"",TRIM(Data!$B$5)="miles"),MAX(100-((R128*1000)/$C128),0),IF(AND(R128&lt;&gt;"",TRIM(Data!$B$5)="km"),MAX(100-((R128*1609.34)/$C128),0))))</f>
        <v>100</v>
      </c>
      <c r="L128" s="45">
        <f t="shared" si="3"/>
        <v>42</v>
      </c>
      <c r="M128" s="46">
        <f>Data!AK124</f>
        <v>1</v>
      </c>
      <c r="N128" s="47">
        <f>Data!AO124</f>
        <v>0</v>
      </c>
      <c r="O128" s="47">
        <f>Data!AS124</f>
        <v>0</v>
      </c>
      <c r="P128" s="47">
        <f>Data!AW124</f>
        <v>41</v>
      </c>
      <c r="Q128" s="47">
        <f>Data!BA124</f>
        <v>0</v>
      </c>
      <c r="R128" s="48">
        <f>Data!BE124</f>
        <v>0</v>
      </c>
      <c r="S128" s="49">
        <f>100*(Data!BB124/$C128)</f>
        <v>0</v>
      </c>
      <c r="T128" s="49">
        <f>100*(Data!$AX124/$C128)</f>
        <v>5.1748019821862323</v>
      </c>
      <c r="U128" s="49">
        <f>IF(Data!$AF124=0,"",IF(Q127="","",IF(T128=0,100,IF(AND(T128&gt;0,T128&lt;0.3),100-(T128*6),IF(AND(T128&gt;=0.3,T128&lt;0.7),100-(T128*7),IF(AND(T128&gt;=0.7,T128&lt;1),100-(T128*8),IF(AND(T128&gt;=1,T128&lt;1.3),100-(T128*9),IF(AND(T128&gt;=1.3,T128&lt;1.7),100-(T128*10),IF(AND(T128&gt;=1.7,T128&lt;2),100-(T128*11),IF(AND(T128&gt;=2,T128&lt;2.3),100-(T128*12),IF(AND(T128&gt;=2.3,T128&lt;2.7),100-(T128*13),IF(AND(T128&gt;=2.7,T128&lt;3),100-(T128*14),IF(AND(T128&gt;=3,T128&lt;3.3),100-(T128*15),IF(AND(T128&gt;=3.3,T128&lt;3.7),100-(T128*16),IF(AND(T128&gt;=3.7,T128&lt;4),100-(T128*17),IF(AND(T128&gt;=4,T128&lt;4.3),100-(T128*18),IF(AND(T128&gt;=4.3,T128&lt;4.7),100-(T128*19),IF(AND(T128&gt;=4.7,T128&lt;=5),100-(T128*20),0))))))))))))))))))</f>
        <v>0</v>
      </c>
      <c r="V128" s="50">
        <f>IF(Data!$AF124=0,"",IF(AND(P128&lt;&gt;"",TRIM(Data!$B$5)="miles"),MAX(100-((P128*1000)/$C128),0),IF(AND(P128&lt;&gt;"",TRIM(Data!$B$5)="km"),MAX(100-((P128*1609.34)/$C128),0))))</f>
        <v>22.027446119816588</v>
      </c>
    </row>
    <row r="129" spans="1:22" x14ac:dyDescent="0.25">
      <c r="A129" s="27" t="str">
        <f>CONCATENATE(Data!F125," ",Data!G125)</f>
        <v xml:space="preserve"> </v>
      </c>
      <c r="B129" s="28" t="str">
        <f>CONCATENATE(Data!D125,Data!J125)</f>
        <v>PC01</v>
      </c>
      <c r="C129" s="93">
        <f>Data!AF125</f>
        <v>394.35836791992188</v>
      </c>
      <c r="D129" s="58">
        <f>IF(Data!AF125=0,"-",IF(AND(R129="",Q129&lt;&gt;""),F129*$G$4+G129*$G$5+H129*$G$6+I129*$G$7+J129*$G$8,IF(AND(Q129="",P129&lt;&gt;""),F129*$G$4+G129*$G$5+H129*$G$6+I129*$G$7,IF(AND(P129="",O129&lt;&gt;""),F129*$G$4+G129*$G$5+H129*$G$6,IF(AND(O129="",N129&lt;&gt;""),F129*$G$4+G129*$G$5,IF(AND(N129="",M129&lt;&gt;""),F129*$G$4,F129*$G$4+G129*$G$5+H129*$G$6+I129*$G$7+J129*$G$8+K129*$G$9))))))</f>
        <v>62.719101462700053</v>
      </c>
      <c r="E129" s="30" t="str">
        <f>IF(Data!AF125=0,"",IF(D129&lt;$K$7,$J$8,IF(AND(D129&gt;=$K$7,D129&lt;$K$6),$J$7,IF(AND(D129&gt;=$K$6,D129&lt;$K$5),$J$6,IF(D129&gt;=$K$5,$J$5)))))</f>
        <v>Medium Risk</v>
      </c>
      <c r="F129" s="29">
        <f>IF(Data!$AF125=0,"",IF(AND(M129&lt;&gt;"",TRIM(Data!$B$5)="miles"),MAX(100-((M129*1000)/$C129),0),IF(AND(M129&lt;&gt;"",TRIM(Data!$B$5)="km"),MAX(100-((M129*1609.34)/$C129),0))))</f>
        <v>97.46423537232242</v>
      </c>
      <c r="G129" s="29">
        <f>IF(Data!$AF125=0,"",IF(AND(N129&lt;&gt;"",TRIM(Data!$B$5)="miles"),MAX(100-((N129*1000)/$C129),0),IF(AND(N129&lt;&gt;"",TRIM(Data!$B$5)="km"),MAX(100-((N129*1609.34)/$C129),0))))</f>
        <v>100</v>
      </c>
      <c r="H129" s="29">
        <f>IF(Data!$AF125=0,"",IF(AND(O129&lt;&gt;"",TRIM(Data!$B$5)="miles"),MAX(100-((O129*1000)/$C129),0),IF(AND(O129&lt;&gt;"",TRIM(Data!$B$5)="km"),MAX(100-((O129*1609.34)/$C129),0))))</f>
        <v>97.46423537232242</v>
      </c>
      <c r="I129" s="29">
        <f>IF(Data!$AF125=0,"",IF(P129="","",(0.7*U129+0.3*V129)))</f>
        <v>8.6995771275083005</v>
      </c>
      <c r="J129" s="29">
        <f>IF(Data!$AF125=0,"",IF(Q128="","",IF(S129=0,100,IF(AND(S129&gt;0,S129&lt;0.3),100-(S129*6),IF(AND(S129&gt;=0.3,S129&lt;0.7),100-(S129*7),IF(AND(S129&gt;=0.7,S129&lt;1),100-(S129*8),IF(AND(S129&gt;=1,S129&lt;1.3),100-(S129*9),IF(AND(S129&gt;=1.3,S129&lt;1.7),100-(S129*10),IF(AND(S129&gt;=1.7,S129&lt;2),100-(S129*11),IF(AND(S129&gt;=2,S129&lt;2.3),100-(S129*12),IF(AND(S129&gt;=2.3,S129&lt;2.7),100-(S129*13),IF(AND(S129&gt;=2.7,S129&lt;3),100-(S129*14),IF(AND(S129&gt;=3,S129&lt;3.3),100-(S129*15),IF(AND(S129&gt;=3.3,S129&lt;3.7),100-(S129*16),IF(AND(S129&gt;=3.7,S129&lt;4),100-(S129*17),IF(AND(S129&gt;=4,S129&lt;4.3),100-(S129*18),IF(AND(S129&gt;=4.3,S129&lt;4.7),100-(S129*19),IF(AND(S129&gt;=4.7,S129&lt;=5),100-(S129*20),0))))))))))))))))))</f>
        <v>100</v>
      </c>
      <c r="K129" s="29">
        <f>IF(Data!$AF125=0,"",IF(AND(R129&lt;&gt;"",TRIM(Data!$B$5)="miles"),MAX(100-((R129*1000)/$C129),0),IF(AND(R129&lt;&gt;"",TRIM(Data!$B$5)="km"),MAX(100-((R129*1609.34)/$C129),0))))</f>
        <v>97.46423537232242</v>
      </c>
      <c r="L129" s="45">
        <f t="shared" si="3"/>
        <v>31</v>
      </c>
      <c r="M129" s="46">
        <f>Data!AK125</f>
        <v>1</v>
      </c>
      <c r="N129" s="47">
        <f>Data!AO125</f>
        <v>0</v>
      </c>
      <c r="O129" s="47">
        <f>Data!AS125</f>
        <v>1</v>
      </c>
      <c r="P129" s="47">
        <f>Data!AW125</f>
        <v>28</v>
      </c>
      <c r="Q129" s="47">
        <f>Data!BA125</f>
        <v>0</v>
      </c>
      <c r="R129" s="48">
        <f>Data!BE125</f>
        <v>1</v>
      </c>
      <c r="S129" s="49">
        <f>100*(Data!BB125/$C129)</f>
        <v>0</v>
      </c>
      <c r="T129" s="49">
        <f>100*(Data!$AX125/$C129)</f>
        <v>5.2087596784946371</v>
      </c>
      <c r="U129" s="49">
        <f>IF(Data!$AF125=0,"",IF(Q128="","",IF(T129=0,100,IF(AND(T129&gt;0,T129&lt;0.3),100-(T129*6),IF(AND(T129&gt;=0.3,T129&lt;0.7),100-(T129*7),IF(AND(T129&gt;=0.7,T129&lt;1),100-(T129*8),IF(AND(T129&gt;=1,T129&lt;1.3),100-(T129*9),IF(AND(T129&gt;=1.3,T129&lt;1.7),100-(T129*10),IF(AND(T129&gt;=1.7,T129&lt;2),100-(T129*11),IF(AND(T129&gt;=2,T129&lt;2.3),100-(T129*12),IF(AND(T129&gt;=2.3,T129&lt;2.7),100-(T129*13),IF(AND(T129&gt;=2.7,T129&lt;3),100-(T129*14),IF(AND(T129&gt;=3,T129&lt;3.3),100-(T129*15),IF(AND(T129&gt;=3.3,T129&lt;3.7),100-(T129*16),IF(AND(T129&gt;=3.7,T129&lt;4),100-(T129*17),IF(AND(T129&gt;=4,T129&lt;4.3),100-(T129*18),IF(AND(T129&gt;=4.3,T129&lt;4.7),100-(T129*19),IF(AND(T129&gt;=4.7,T129&lt;=5),100-(T129*20),0))))))))))))))))))</f>
        <v>0</v>
      </c>
      <c r="V129" s="50">
        <f>IF(Data!$AF125=0,"",IF(AND(P129&lt;&gt;"",TRIM(Data!$B$5)="miles"),MAX(100-((P129*1000)/$C129),0),IF(AND(P129&lt;&gt;"",TRIM(Data!$B$5)="km"),MAX(100-((P129*1609.34)/$C129),0))))</f>
        <v>28.998590425027672</v>
      </c>
    </row>
    <row r="130" spans="1:22" x14ac:dyDescent="0.25">
      <c r="A130" s="27" t="str">
        <f>CONCATENATE(Data!F126," ",Data!G126)</f>
        <v xml:space="preserve"> </v>
      </c>
      <c r="B130" s="28" t="str">
        <f>CONCATENATE(Data!D126,Data!J126)</f>
        <v>AJ01, AJ02, AJ03</v>
      </c>
      <c r="C130" s="93">
        <f>Data!AF126</f>
        <v>243.2969970703125</v>
      </c>
      <c r="D130" s="58">
        <f>IF(Data!AF126=0,"-",IF(AND(R130="",Q130&lt;&gt;""),F130*$G$4+G130*$G$5+H130*$G$6+I130*$G$7+J130*$G$8,IF(AND(Q130="",P130&lt;&gt;""),F130*$G$4+G130*$G$5+H130*$G$6+I130*$G$7,IF(AND(P130="",O130&lt;&gt;""),F130*$G$4+G130*$G$5+H130*$G$6,IF(AND(O130="",N130&lt;&gt;""),F130*$G$4+G130*$G$5,IF(AND(N130="",M130&lt;&gt;""),F130*$G$4,F130*$G$4+G130*$G$5+H130*$G$6+I130*$G$7+J130*$G$8+K130*$G$9))))))</f>
        <v>89.461679873866657</v>
      </c>
      <c r="E130" s="30" t="str">
        <f>IF(Data!AF126=0,"",IF(D130&lt;$K$7,$J$8,IF(AND(D130&gt;=$K$7,D130&lt;$K$6),$J$7,IF(AND(D130&gt;=$K$6,D130&lt;$K$5),$J$6,IF(D130&gt;=$K$5,$J$5)))))</f>
        <v>Mild Risk</v>
      </c>
      <c r="F130" s="29">
        <f>IF(Data!$AF126=0,"",IF(AND(M130&lt;&gt;"",TRIM(Data!$B$5)="miles"),MAX(100-((M130*1000)/$C130),0),IF(AND(M130&lt;&gt;"",TRIM(Data!$B$5)="km"),MAX(100-((M130*1609.34)/$C130),0))))</f>
        <v>95.889797194204576</v>
      </c>
      <c r="G130" s="29">
        <f>IF(Data!$AF126=0,"",IF(AND(N130&lt;&gt;"",TRIM(Data!$B$5)="miles"),MAX(100-((N130*1000)/$C130),0),IF(AND(N130&lt;&gt;"",TRIM(Data!$B$5)="km"),MAX(100-((N130*1609.34)/$C130),0))))</f>
        <v>100</v>
      </c>
      <c r="H130" s="29">
        <f>IF(Data!$AF126=0,"",IF(AND(O130&lt;&gt;"",TRIM(Data!$B$5)="miles"),MAX(100-((O130*1000)/$C130),0),IF(AND(O130&lt;&gt;"",TRIM(Data!$B$5)="km"),MAX(100-((O130*1609.34)/$C130),0))))</f>
        <v>95.889797194204576</v>
      </c>
      <c r="I130" s="29">
        <f>IF(Data!$AF126=0,"",IF(P130="","",(0.7*U130+0.3*V130)))</f>
        <v>81.874605296257471</v>
      </c>
      <c r="J130" s="29">
        <f>IF(Data!$AF126=0,"",IF(Q129="","",IF(S130=0,100,IF(AND(S130&gt;0,S130&lt;0.3),100-(S130*6),IF(AND(S130&gt;=0.3,S130&lt;0.7),100-(S130*7),IF(AND(S130&gt;=0.7,S130&lt;1),100-(S130*8),IF(AND(S130&gt;=1,S130&lt;1.3),100-(S130*9),IF(AND(S130&gt;=1.3,S130&lt;1.7),100-(S130*10),IF(AND(S130&gt;=1.7,S130&lt;2),100-(S130*11),IF(AND(S130&gt;=2,S130&lt;2.3),100-(S130*12),IF(AND(S130&gt;=2.3,S130&lt;2.7),100-(S130*13),IF(AND(S130&gt;=2.7,S130&lt;3),100-(S130*14),IF(AND(S130&gt;=3,S130&lt;3.3),100-(S130*15),IF(AND(S130&gt;=3.3,S130&lt;3.7),100-(S130*16),IF(AND(S130&gt;=3.7,S130&lt;4),100-(S130*17),IF(AND(S130&gt;=4,S130&lt;4.3),100-(S130*18),IF(AND(S130&gt;=4.3,S130&lt;4.7),100-(S130*19),IF(AND(S130&gt;=4.7,S130&lt;=5),100-(S130*20),0))))))))))))))))))</f>
        <v>100</v>
      </c>
      <c r="K130" s="29">
        <f>IF(Data!$AF126=0,"",IF(AND(R130&lt;&gt;"",TRIM(Data!$B$5)="miles"),MAX(100-((R130*1000)/$C130),0),IF(AND(R130&lt;&gt;"",TRIM(Data!$B$5)="km"),MAX(100-((R130*1609.34)/$C130),0))))</f>
        <v>75.33878316522744</v>
      </c>
      <c r="L130" s="45">
        <f t="shared" si="3"/>
        <v>15</v>
      </c>
      <c r="M130" s="46">
        <f>Data!AK126</f>
        <v>1</v>
      </c>
      <c r="N130" s="47">
        <f>Data!AO126</f>
        <v>0</v>
      </c>
      <c r="O130" s="47">
        <f>Data!AS126</f>
        <v>1</v>
      </c>
      <c r="P130" s="47">
        <f>Data!AW126</f>
        <v>7</v>
      </c>
      <c r="Q130" s="47">
        <f>Data!BA126</f>
        <v>0</v>
      </c>
      <c r="R130" s="48">
        <f>Data!BE126</f>
        <v>6</v>
      </c>
      <c r="S130" s="49">
        <f>100*(Data!BB126/$C130)</f>
        <v>0</v>
      </c>
      <c r="T130" s="49">
        <f>100*(Data!$AX126/$C130)</f>
        <v>1.3562812587960196</v>
      </c>
      <c r="U130" s="49">
        <f>IF(Data!$AF126=0,"",IF(Q129="","",IF(T130=0,100,IF(AND(T130&gt;0,T130&lt;0.3),100-(T130*6),IF(AND(T130&gt;=0.3,T130&lt;0.7),100-(T130*7),IF(AND(T130&gt;=0.7,T130&lt;1),100-(T130*8),IF(AND(T130&gt;=1,T130&lt;1.3),100-(T130*9),IF(AND(T130&gt;=1.3,T130&lt;1.7),100-(T130*10),IF(AND(T130&gt;=1.7,T130&lt;2),100-(T130*11),IF(AND(T130&gt;=2,T130&lt;2.3),100-(T130*12),IF(AND(T130&gt;=2.3,T130&lt;2.7),100-(T130*13),IF(AND(T130&gt;=2.7,T130&lt;3),100-(T130*14),IF(AND(T130&gt;=3,T130&lt;3.3),100-(T130*15),IF(AND(T130&gt;=3.3,T130&lt;3.7),100-(T130*16),IF(AND(T130&gt;=3.7,T130&lt;4),100-(T130*17),IF(AND(T130&gt;=4,T130&lt;4.3),100-(T130*18),IF(AND(T130&gt;=4.3,T130&lt;4.7),100-(T130*19),IF(AND(T130&gt;=4.7,T130&lt;=5),100-(T130*20),0))))))))))))))))))</f>
        <v>86.437187412039805</v>
      </c>
      <c r="V130" s="50">
        <f>IF(Data!$AF126=0,"",IF(AND(P130&lt;&gt;"",TRIM(Data!$B$5)="miles"),MAX(100-((P130*1000)/$C130),0),IF(AND(P130&lt;&gt;"",TRIM(Data!$B$5)="km"),MAX(100-((P130*1609.34)/$C130),0))))</f>
        <v>71.228580359432016</v>
      </c>
    </row>
    <row r="131" spans="1:22" x14ac:dyDescent="0.25">
      <c r="A131" s="27" t="str">
        <f>CONCATENATE(Data!F127," ",Data!G127)</f>
        <v xml:space="preserve"> </v>
      </c>
      <c r="B131" s="28" t="str">
        <f>CONCATENATE(Data!D127,Data!J127)</f>
        <v>AJ01, AJ02, AJ03</v>
      </c>
      <c r="C131" s="93">
        <f>Data!AF127</f>
        <v>363.80422973632813</v>
      </c>
      <c r="D131" s="58">
        <f>IF(Data!AF127=0,"-",IF(AND(R131="",Q131&lt;&gt;""),F131*$G$4+G131*$G$5+H131*$G$6+I131*$G$7+J131*$G$8,IF(AND(Q131="",P131&lt;&gt;""),F131*$G$4+G131*$G$5+H131*$G$6+I131*$G$7,IF(AND(P131="",O131&lt;&gt;""),F131*$G$4+G131*$G$5+H131*$G$6,IF(AND(O131="",N131&lt;&gt;""),F131*$G$4+G131*$G$5,IF(AND(N131="",M131&lt;&gt;""),F131*$G$4,F131*$G$4+G131*$G$5+H131*$G$6+I131*$G$7+J131*$G$8+K131*$G$9))))))</f>
        <v>58.463691031526608</v>
      </c>
      <c r="E131" s="30" t="str">
        <f>IF(Data!AF127=0,"",IF(D131&lt;$K$7,$J$8,IF(AND(D131&gt;=$K$7,D131&lt;$K$6),$J$7,IF(AND(D131&gt;=$K$6,D131&lt;$K$5),$J$6,IF(D131&gt;=$K$5,$J$5)))))</f>
        <v>High Risk</v>
      </c>
      <c r="F131" s="29">
        <f>IF(Data!$AF127=0,"",IF(AND(M131&lt;&gt;"",TRIM(Data!$B$5)="miles"),MAX(100-((M131*1000)/$C131),0),IF(AND(M131&lt;&gt;"",TRIM(Data!$B$5)="km"),MAX(100-((M131*1609.34)/$C131),0))))</f>
        <v>100</v>
      </c>
      <c r="G131" s="29">
        <f>IF(Data!$AF127=0,"",IF(AND(N131&lt;&gt;"",TRIM(Data!$B$5)="miles"),MAX(100-((N131*1000)/$C131),0),IF(AND(N131&lt;&gt;"",TRIM(Data!$B$5)="km"),MAX(100-((N131*1609.34)/$C131),0))))</f>
        <v>100</v>
      </c>
      <c r="H131" s="29">
        <f>IF(Data!$AF127=0,"",IF(AND(O131&lt;&gt;"",TRIM(Data!$B$5)="miles"),MAX(100-((O131*1000)/$C131),0),IF(AND(O131&lt;&gt;"",TRIM(Data!$B$5)="km"),MAX(100-((O131*1609.34)/$C131),0))))</f>
        <v>100</v>
      </c>
      <c r="I131" s="29">
        <f>IF(Data!$AF127=0,"",IF(P131="","",(0.7*U131+0.3*V131)))</f>
        <v>0</v>
      </c>
      <c r="J131" s="29">
        <f>IF(Data!$AF127=0,"",IF(Q130="","",IF(S131=0,100,IF(AND(S131&gt;0,S131&lt;0.3),100-(S131*6),IF(AND(S131&gt;=0.3,S131&lt;0.7),100-(S131*7),IF(AND(S131&gt;=0.7,S131&lt;1),100-(S131*8),IF(AND(S131&gt;=1,S131&lt;1.3),100-(S131*9),IF(AND(S131&gt;=1.3,S131&lt;1.7),100-(S131*10),IF(AND(S131&gt;=1.7,S131&lt;2),100-(S131*11),IF(AND(S131&gt;=2,S131&lt;2.3),100-(S131*12),IF(AND(S131&gt;=2.3,S131&lt;2.7),100-(S131*13),IF(AND(S131&gt;=2.7,S131&lt;3),100-(S131*14),IF(AND(S131&gt;=3,S131&lt;3.3),100-(S131*15),IF(AND(S131&gt;=3.3,S131&lt;3.7),100-(S131*16),IF(AND(S131&gt;=3.7,S131&lt;4),100-(S131*17),IF(AND(S131&gt;=4,S131&lt;4.3),100-(S131*18),IF(AND(S131&gt;=4.3,S131&lt;4.7),100-(S131*19),IF(AND(S131&gt;=4.7,S131&lt;=5),100-(S131*20),0))))))))))))))))))</f>
        <v>99.19028290359384</v>
      </c>
      <c r="K131" s="29">
        <f>IF(Data!$AF127=0,"",IF(AND(R131&lt;&gt;"",TRIM(Data!$B$5)="miles"),MAX(100-((R131*1000)/$C131),0),IF(AND(R131&lt;&gt;"",TRIM(Data!$B$5)="km"),MAX(100-((R131*1609.34)/$C131),0))))</f>
        <v>86.256344508078385</v>
      </c>
      <c r="L131" s="45">
        <f t="shared" si="3"/>
        <v>113</v>
      </c>
      <c r="M131" s="46">
        <f>Data!AK127</f>
        <v>0</v>
      </c>
      <c r="N131" s="47">
        <f>Data!AO127</f>
        <v>0</v>
      </c>
      <c r="O131" s="47">
        <f>Data!AS127</f>
        <v>0</v>
      </c>
      <c r="P131" s="47">
        <f>Data!AW127</f>
        <v>107</v>
      </c>
      <c r="Q131" s="47">
        <f>Data!BA127</f>
        <v>1</v>
      </c>
      <c r="R131" s="48">
        <f>Data!BE127</f>
        <v>5</v>
      </c>
      <c r="S131" s="49">
        <f>100*(Data!BB127/$C131)</f>
        <v>0.13495284940102609</v>
      </c>
      <c r="T131" s="49">
        <f>100*(Data!$AX127/$C131)</f>
        <v>25.976249161468406</v>
      </c>
      <c r="U131" s="49">
        <f>IF(Data!$AF127=0,"",IF(Q130="","",IF(T131=0,100,IF(AND(T131&gt;0,T131&lt;0.3),100-(T131*6),IF(AND(T131&gt;=0.3,T131&lt;0.7),100-(T131*7),IF(AND(T131&gt;=0.7,T131&lt;1),100-(T131*8),IF(AND(T131&gt;=1,T131&lt;1.3),100-(T131*9),IF(AND(T131&gt;=1.3,T131&lt;1.7),100-(T131*10),IF(AND(T131&gt;=1.7,T131&lt;2),100-(T131*11),IF(AND(T131&gt;=2,T131&lt;2.3),100-(T131*12),IF(AND(T131&gt;=2.3,T131&lt;2.7),100-(T131*13),IF(AND(T131&gt;=2.7,T131&lt;3),100-(T131*14),IF(AND(T131&gt;=3,T131&lt;3.3),100-(T131*15),IF(AND(T131&gt;=3.3,T131&lt;3.7),100-(T131*16),IF(AND(T131&gt;=3.7,T131&lt;4),100-(T131*17),IF(AND(T131&gt;=4,T131&lt;4.3),100-(T131*18),IF(AND(T131&gt;=4.3,T131&lt;4.7),100-(T131*19),IF(AND(T131&gt;=4.7,T131&lt;=5),100-(T131*20),0))))))))))))))))))</f>
        <v>0</v>
      </c>
      <c r="V131" s="50">
        <f>IF(Data!$AF127=0,"",IF(AND(P131&lt;&gt;"",TRIM(Data!$B$5)="miles"),MAX(100-((P131*1000)/$C131),0),IF(AND(P131&lt;&gt;"",TRIM(Data!$B$5)="km"),MAX(100-((P131*1609.34)/$C131),0))))</f>
        <v>0</v>
      </c>
    </row>
    <row r="132" spans="1:22" x14ac:dyDescent="0.25">
      <c r="A132" s="27" t="str">
        <f>CONCATENATE(Data!F128," ",Data!G128)</f>
        <v xml:space="preserve"> </v>
      </c>
      <c r="B132" s="28" t="str">
        <f>CONCATENATE(Data!D128,Data!J128)</f>
        <v>AJ01, AJ02, AJ03</v>
      </c>
      <c r="C132" s="93">
        <f>Data!AF128</f>
        <v>77.48065185546875</v>
      </c>
      <c r="D132" s="58">
        <f>IF(Data!AF128=0,"-",IF(AND(R132="",Q132&lt;&gt;""),F132*$G$4+G132*$G$5+H132*$G$6+I132*$G$7+J132*$G$8,IF(AND(Q132="",P132&lt;&gt;""),F132*$G$4+G132*$G$5+H132*$G$6+I132*$G$7,IF(AND(P132="",O132&lt;&gt;""),F132*$G$4+G132*$G$5+H132*$G$6,IF(AND(O132="",N132&lt;&gt;""),F132*$G$4+G132*$G$5,IF(AND(N132="",M132&lt;&gt;""),F132*$G$4,F132*$G$4+G132*$G$5+H132*$G$6+I132*$G$7+J132*$G$8+K132*$G$9))))))</f>
        <v>79.853811610190448</v>
      </c>
      <c r="E132" s="30" t="str">
        <f>IF(Data!AF128=0,"",IF(D132&lt;$K$7,$J$8,IF(AND(D132&gt;=$K$7,D132&lt;$K$6),$J$7,IF(AND(D132&gt;=$K$6,D132&lt;$K$5),$J$6,IF(D132&gt;=$K$5,$J$5)))))</f>
        <v>Mild Risk</v>
      </c>
      <c r="F132" s="29">
        <f>IF(Data!$AF128=0,"",IF(AND(M132&lt;&gt;"",TRIM(Data!$B$5)="miles"),MAX(100-((M132*1000)/$C132),0),IF(AND(M132&lt;&gt;"",TRIM(Data!$B$5)="km"),MAX(100-((M132*1609.34)/$C132),0))))</f>
        <v>100</v>
      </c>
      <c r="G132" s="29">
        <f>IF(Data!$AF128=0,"",IF(AND(N132&lt;&gt;"",TRIM(Data!$B$5)="miles"),MAX(100-((N132*1000)/$C132),0),IF(AND(N132&lt;&gt;"",TRIM(Data!$B$5)="km"),MAX(100-((N132*1609.34)/$C132),0))))</f>
        <v>100</v>
      </c>
      <c r="H132" s="29">
        <f>IF(Data!$AF128=0,"",IF(AND(O132&lt;&gt;"",TRIM(Data!$B$5)="miles"),MAX(100-((O132*1000)/$C132),0),IF(AND(O132&lt;&gt;"",TRIM(Data!$B$5)="km"),MAX(100-((O132*1609.34)/$C132),0))))</f>
        <v>87.093552053932314</v>
      </c>
      <c r="I132" s="29">
        <f>IF(Data!$AF128=0,"",IF(P132="","",(0.7*U132+0.3*V132)))</f>
        <v>52.861141011993048</v>
      </c>
      <c r="J132" s="29">
        <f>IF(Data!$AF128=0,"",IF(Q131="","",IF(S132=0,100,IF(AND(S132&gt;0,S132&lt;0.3),100-(S132*6),IF(AND(S132&gt;=0.3,S132&lt;0.7),100-(S132*7),IF(AND(S132&gt;=0.7,S132&lt;1),100-(S132*8),IF(AND(S132&gt;=1,S132&lt;1.3),100-(S132*9),IF(AND(S132&gt;=1.3,S132&lt;1.7),100-(S132*10),IF(AND(S132&gt;=1.7,S132&lt;2),100-(S132*11),IF(AND(S132&gt;=2,S132&lt;2.3),100-(S132*12),IF(AND(S132&gt;=2.3,S132&lt;2.7),100-(S132*13),IF(AND(S132&gt;=2.7,S132&lt;3),100-(S132*14),IF(AND(S132&gt;=3,S132&lt;3.3),100-(S132*15),IF(AND(S132&gt;=3.3,S132&lt;3.7),100-(S132*16),IF(AND(S132&gt;=3.7,S132&lt;4),100-(S132*17),IF(AND(S132&gt;=4,S132&lt;4.3),100-(S132*18),IF(AND(S132&gt;=4.3,S132&lt;4.7),100-(S132*19),IF(AND(S132&gt;=4.7,S132&lt;=5),100-(S132*20),0))))))))))))))))))</f>
        <v>100</v>
      </c>
      <c r="K132" s="29">
        <f>IF(Data!$AF128=0,"",IF(AND(R132&lt;&gt;"",TRIM(Data!$B$5)="miles"),MAX(100-((R132*1000)/$C132),0),IF(AND(R132&lt;&gt;"",TRIM(Data!$B$5)="km"),MAX(100-((R132*1609.34)/$C132),0))))</f>
        <v>100</v>
      </c>
      <c r="L132" s="45">
        <f t="shared" si="3"/>
        <v>7</v>
      </c>
      <c r="M132" s="46">
        <f>Data!AK128</f>
        <v>0</v>
      </c>
      <c r="N132" s="47">
        <f>Data!AO128</f>
        <v>0</v>
      </c>
      <c r="O132" s="47">
        <f>Data!AS128</f>
        <v>1</v>
      </c>
      <c r="P132" s="47">
        <f>Data!AW128</f>
        <v>6</v>
      </c>
      <c r="Q132" s="47">
        <f>Data!BA128</f>
        <v>0</v>
      </c>
      <c r="R132" s="48">
        <f>Data!BE128</f>
        <v>0</v>
      </c>
      <c r="S132" s="49">
        <f>100*(Data!BB128/$C132)</f>
        <v>0</v>
      </c>
      <c r="T132" s="49">
        <f>100*(Data!$AX128/$C132)</f>
        <v>2.6271706247346276</v>
      </c>
      <c r="U132" s="49">
        <f>IF(Data!$AF128=0,"",IF(Q131="","",IF(T132=0,100,IF(AND(T132&gt;0,T132&lt;0.3),100-(T132*6),IF(AND(T132&gt;=0.3,T132&lt;0.7),100-(T132*7),IF(AND(T132&gt;=0.7,T132&lt;1),100-(T132*8),IF(AND(T132&gt;=1,T132&lt;1.3),100-(T132*9),IF(AND(T132&gt;=1.3,T132&lt;1.7),100-(T132*10),IF(AND(T132&gt;=1.7,T132&lt;2),100-(T132*11),IF(AND(T132&gt;=2,T132&lt;2.3),100-(T132*12),IF(AND(T132&gt;=2.3,T132&lt;2.7),100-(T132*13),IF(AND(T132&gt;=2.7,T132&lt;3),100-(T132*14),IF(AND(T132&gt;=3,T132&lt;3.3),100-(T132*15),IF(AND(T132&gt;=3.3,T132&lt;3.7),100-(T132*16),IF(AND(T132&gt;=3.7,T132&lt;4),100-(T132*17),IF(AND(T132&gt;=4,T132&lt;4.3),100-(T132*18),IF(AND(T132&gt;=4.3,T132&lt;4.7),100-(T132*19),IF(AND(T132&gt;=4.7,T132&lt;=5),100-(T132*20),0))))))))))))))))))</f>
        <v>65.846781878449832</v>
      </c>
      <c r="V132" s="50">
        <f>IF(Data!$AF128=0,"",IF(AND(P132&lt;&gt;"",TRIM(Data!$B$5)="miles"),MAX(100-((P132*1000)/$C132),0),IF(AND(P132&lt;&gt;"",TRIM(Data!$B$5)="km"),MAX(100-((P132*1609.34)/$C132),0))))</f>
        <v>22.561312323593896</v>
      </c>
    </row>
    <row r="133" spans="1:22" x14ac:dyDescent="0.25">
      <c r="A133" s="27" t="str">
        <f>CONCATENATE(Data!F129," ",Data!G129)</f>
        <v xml:space="preserve"> </v>
      </c>
      <c r="B133" s="28" t="str">
        <f>CONCATENATE(Data!D129,Data!J129)</f>
        <v>AJ01, AJ02, AJ03</v>
      </c>
      <c r="C133" s="93">
        <f>Data!AF129</f>
        <v>0.13752764463424683</v>
      </c>
      <c r="D133" s="58">
        <f>IF(Data!AF129=0,"-",IF(AND(R133="",Q133&lt;&gt;""),F133*$G$4+G133*$G$5+H133*$G$6+I133*$G$7+J133*$G$8,IF(AND(Q133="",P133&lt;&gt;""),F133*$G$4+G133*$G$5+H133*$G$6+I133*$G$7,IF(AND(P133="",O133&lt;&gt;""),F133*$G$4+G133*$G$5+H133*$G$6,IF(AND(O133="",N133&lt;&gt;""),F133*$G$4+G133*$G$5,IF(AND(N133="",M133&lt;&gt;""),F133*$G$4,F133*$G$4+G133*$G$5+H133*$G$6+I133*$G$7+J133*$G$8+K133*$G$9))))))</f>
        <v>90</v>
      </c>
      <c r="E133" s="30" t="str">
        <f>IF(Data!AF129=0,"",IF(D133&lt;$K$7,$J$8,IF(AND(D133&gt;=$K$7,D133&lt;$K$6),$J$7,IF(AND(D133&gt;=$K$6,D133&lt;$K$5),$J$6,IF(D133&gt;=$K$5,$J$5)))))</f>
        <v>Mild Risk</v>
      </c>
      <c r="F133" s="29">
        <f>IF(Data!$AF129=0,"",IF(AND(M133&lt;&gt;"",TRIM(Data!$B$5)="miles"),MAX(100-((M133*1000)/$C133),0),IF(AND(M133&lt;&gt;"",TRIM(Data!$B$5)="km"),MAX(100-((M133*1609.34)/$C133),0))))</f>
        <v>100</v>
      </c>
      <c r="G133" s="29">
        <f>IF(Data!$AF129=0,"",IF(AND(N133&lt;&gt;"",TRIM(Data!$B$5)="miles"),MAX(100-((N133*1000)/$C133),0),IF(AND(N133&lt;&gt;"",TRIM(Data!$B$5)="km"),MAX(100-((N133*1609.34)/$C133),0))))</f>
        <v>100</v>
      </c>
      <c r="H133" s="29">
        <f>IF(Data!$AF129=0,"",IF(AND(O133&lt;&gt;"",TRIM(Data!$B$5)="miles"),MAX(100-((O133*1000)/$C133),0),IF(AND(O133&lt;&gt;"",TRIM(Data!$B$5)="km"),MAX(100-((O133*1609.34)/$C133),0))))</f>
        <v>100</v>
      </c>
      <c r="I133" s="29">
        <f>IF(Data!$AF129=0,"",IF(P133="","",(0.7*U133+0.3*V133)))</f>
        <v>100</v>
      </c>
      <c r="J133" s="29">
        <f>IF(Data!$AF129=0,"",IF(Q132="","",IF(S133=0,100,IF(AND(S133&gt;0,S133&lt;0.3),100-(S133*6),IF(AND(S133&gt;=0.3,S133&lt;0.7),100-(S133*7),IF(AND(S133&gt;=0.7,S133&lt;1),100-(S133*8),IF(AND(S133&gt;=1,S133&lt;1.3),100-(S133*9),IF(AND(S133&gt;=1.3,S133&lt;1.7),100-(S133*10),IF(AND(S133&gt;=1.7,S133&lt;2),100-(S133*11),IF(AND(S133&gt;=2,S133&lt;2.3),100-(S133*12),IF(AND(S133&gt;=2.3,S133&lt;2.7),100-(S133*13),IF(AND(S133&gt;=2.7,S133&lt;3),100-(S133*14),IF(AND(S133&gt;=3,S133&lt;3.3),100-(S133*15),IF(AND(S133&gt;=3.3,S133&lt;3.7),100-(S133*16),IF(AND(S133&gt;=3.7,S133&lt;4),100-(S133*17),IF(AND(S133&gt;=4,S133&lt;4.3),100-(S133*18),IF(AND(S133&gt;=4.3,S133&lt;4.7),100-(S133*19),IF(AND(S133&gt;=4.7,S133&lt;=5),100-(S133*20),0))))))))))))))))))</f>
        <v>100</v>
      </c>
      <c r="K133" s="29">
        <f>IF(Data!$AF129=0,"",IF(AND(R133&lt;&gt;"",TRIM(Data!$B$5)="miles"),MAX(100-((R133*1000)/$C133),0),IF(AND(R133&lt;&gt;"",TRIM(Data!$B$5)="km"),MAX(100-((R133*1609.34)/$C133),0))))</f>
        <v>0</v>
      </c>
      <c r="L133" s="45">
        <f t="shared" si="3"/>
        <v>4</v>
      </c>
      <c r="M133" s="46">
        <f>Data!AK129</f>
        <v>0</v>
      </c>
      <c r="N133" s="47">
        <f>Data!AO129</f>
        <v>0</v>
      </c>
      <c r="O133" s="47">
        <f>Data!AS129</f>
        <v>0</v>
      </c>
      <c r="P133" s="47">
        <f>Data!AW129</f>
        <v>0</v>
      </c>
      <c r="Q133" s="47">
        <f>Data!BA129</f>
        <v>0</v>
      </c>
      <c r="R133" s="48">
        <f>Data!BE129</f>
        <v>4</v>
      </c>
      <c r="S133" s="49">
        <f>100*(Data!BB129/$C133)</f>
        <v>0</v>
      </c>
      <c r="T133" s="49">
        <f>100*(Data!$AX129/$C133)</f>
        <v>0</v>
      </c>
      <c r="U133" s="49">
        <f>IF(Data!$AF129=0,"",IF(Q132="","",IF(T133=0,100,IF(AND(T133&gt;0,T133&lt;0.3),100-(T133*6),IF(AND(T133&gt;=0.3,T133&lt;0.7),100-(T133*7),IF(AND(T133&gt;=0.7,T133&lt;1),100-(T133*8),IF(AND(T133&gt;=1,T133&lt;1.3),100-(T133*9),IF(AND(T133&gt;=1.3,T133&lt;1.7),100-(T133*10),IF(AND(T133&gt;=1.7,T133&lt;2),100-(T133*11),IF(AND(T133&gt;=2,T133&lt;2.3),100-(T133*12),IF(AND(T133&gt;=2.3,T133&lt;2.7),100-(T133*13),IF(AND(T133&gt;=2.7,T133&lt;3),100-(T133*14),IF(AND(T133&gt;=3,T133&lt;3.3),100-(T133*15),IF(AND(T133&gt;=3.3,T133&lt;3.7),100-(T133*16),IF(AND(T133&gt;=3.7,T133&lt;4),100-(T133*17),IF(AND(T133&gt;=4,T133&lt;4.3),100-(T133*18),IF(AND(T133&gt;=4.3,T133&lt;4.7),100-(T133*19),IF(AND(T133&gt;=4.7,T133&lt;=5),100-(T133*20),0))))))))))))))))))</f>
        <v>100</v>
      </c>
      <c r="V133" s="50">
        <f>IF(Data!$AF129=0,"",IF(AND(P133&lt;&gt;"",TRIM(Data!$B$5)="miles"),MAX(100-((P133*1000)/$C133),0),IF(AND(P133&lt;&gt;"",TRIM(Data!$B$5)="km"),MAX(100-((P133*1609.34)/$C133),0))))</f>
        <v>100</v>
      </c>
    </row>
    <row r="134" spans="1:22" x14ac:dyDescent="0.25">
      <c r="A134" s="27" t="str">
        <f>CONCATENATE(Data!F130," ",Data!G130)</f>
        <v xml:space="preserve"> </v>
      </c>
      <c r="B134" s="28" t="str">
        <f>CONCATENATE(Data!D130,Data!J130)</f>
        <v>AJ01, AJ02, AJ03</v>
      </c>
      <c r="C134" s="93">
        <f>Data!AF130</f>
        <v>11.321236610412598</v>
      </c>
      <c r="D134" s="58">
        <f>IF(Data!AF130=0,"-",IF(AND(R134="",Q134&lt;&gt;""),F134*$G$4+G134*$G$5+H134*$G$6+I134*$G$7+J134*$G$8,IF(AND(Q134="",P134&lt;&gt;""),F134*$G$4+G134*$G$5+H134*$G$6+I134*$G$7,IF(AND(P134="",O134&lt;&gt;""),F134*$G$4+G134*$G$5+H134*$G$6,IF(AND(O134="",N134&lt;&gt;""),F134*$G$4+G134*$G$5,IF(AND(N134="",M134&lt;&gt;""),F134*$G$4,F134*$G$4+G134*$G$5+H134*$G$6+I134*$G$7+J134*$G$8+K134*$G$9))))))</f>
        <v>90</v>
      </c>
      <c r="E134" s="30" t="str">
        <f>IF(Data!AF130=0,"",IF(D134&lt;$K$7,$J$8,IF(AND(D134&gt;=$K$7,D134&lt;$K$6),$J$7,IF(AND(D134&gt;=$K$6,D134&lt;$K$5),$J$6,IF(D134&gt;=$K$5,$J$5)))))</f>
        <v>Mild Risk</v>
      </c>
      <c r="F134" s="29">
        <f>IF(Data!$AF130=0,"",IF(AND(M134&lt;&gt;"",TRIM(Data!$B$5)="miles"),MAX(100-((M134*1000)/$C134),0),IF(AND(M134&lt;&gt;"",TRIM(Data!$B$5)="km"),MAX(100-((M134*1609.34)/$C134),0))))</f>
        <v>100</v>
      </c>
      <c r="G134" s="29">
        <f>IF(Data!$AF130=0,"",IF(AND(N134&lt;&gt;"",TRIM(Data!$B$5)="miles"),MAX(100-((N134*1000)/$C134),0),IF(AND(N134&lt;&gt;"",TRIM(Data!$B$5)="km"),MAX(100-((N134*1609.34)/$C134),0))))</f>
        <v>100</v>
      </c>
      <c r="H134" s="29">
        <f>IF(Data!$AF130=0,"",IF(AND(O134&lt;&gt;"",TRIM(Data!$B$5)="miles"),MAX(100-((O134*1000)/$C134),0),IF(AND(O134&lt;&gt;"",TRIM(Data!$B$5)="km"),MAX(100-((O134*1609.34)/$C134),0))))</f>
        <v>100</v>
      </c>
      <c r="I134" s="29">
        <f>IF(Data!$AF130=0,"",IF(P134="","",(0.7*U134+0.3*V134)))</f>
        <v>100</v>
      </c>
      <c r="J134" s="29">
        <f>IF(Data!$AF130=0,"",IF(Q133="","",IF(S134=0,100,IF(AND(S134&gt;0,S134&lt;0.3),100-(S134*6),IF(AND(S134&gt;=0.3,S134&lt;0.7),100-(S134*7),IF(AND(S134&gt;=0.7,S134&lt;1),100-(S134*8),IF(AND(S134&gt;=1,S134&lt;1.3),100-(S134*9),IF(AND(S134&gt;=1.3,S134&lt;1.7),100-(S134*10),IF(AND(S134&gt;=1.7,S134&lt;2),100-(S134*11),IF(AND(S134&gt;=2,S134&lt;2.3),100-(S134*12),IF(AND(S134&gt;=2.3,S134&lt;2.7),100-(S134*13),IF(AND(S134&gt;=2.7,S134&lt;3),100-(S134*14),IF(AND(S134&gt;=3,S134&lt;3.3),100-(S134*15),IF(AND(S134&gt;=3.3,S134&lt;3.7),100-(S134*16),IF(AND(S134&gt;=3.7,S134&lt;4),100-(S134*17),IF(AND(S134&gt;=4,S134&lt;4.3),100-(S134*18),IF(AND(S134&gt;=4.3,S134&lt;4.7),100-(S134*19),IF(AND(S134&gt;=4.7,S134&lt;=5),100-(S134*20),0))))))))))))))))))</f>
        <v>100</v>
      </c>
      <c r="K134" s="29">
        <f>IF(Data!$AF130=0,"",IF(AND(R134&lt;&gt;"",TRIM(Data!$B$5)="miles"),MAX(100-((R134*1000)/$C134),0),IF(AND(R134&lt;&gt;"",TRIM(Data!$B$5)="km"),MAX(100-((R134*1609.34)/$C134),0))))</f>
        <v>0</v>
      </c>
      <c r="L134" s="45">
        <f t="shared" si="3"/>
        <v>10</v>
      </c>
      <c r="M134" s="46">
        <f>Data!AK130</f>
        <v>0</v>
      </c>
      <c r="N134" s="47">
        <f>Data!AO130</f>
        <v>0</v>
      </c>
      <c r="O134" s="47">
        <f>Data!AS130</f>
        <v>0</v>
      </c>
      <c r="P134" s="47">
        <f>Data!AW130</f>
        <v>0</v>
      </c>
      <c r="Q134" s="47">
        <f>Data!BA130</f>
        <v>0</v>
      </c>
      <c r="R134" s="48">
        <f>Data!BE130</f>
        <v>10</v>
      </c>
      <c r="S134" s="49">
        <f>100*(Data!BB130/$C134)</f>
        <v>0</v>
      </c>
      <c r="T134" s="49">
        <f>100*(Data!$AX130/$C134)</f>
        <v>0</v>
      </c>
      <c r="U134" s="49">
        <f>IF(Data!$AF130=0,"",IF(Q133="","",IF(T134=0,100,IF(AND(T134&gt;0,T134&lt;0.3),100-(T134*6),IF(AND(T134&gt;=0.3,T134&lt;0.7),100-(T134*7),IF(AND(T134&gt;=0.7,T134&lt;1),100-(T134*8),IF(AND(T134&gt;=1,T134&lt;1.3),100-(T134*9),IF(AND(T134&gt;=1.3,T134&lt;1.7),100-(T134*10),IF(AND(T134&gt;=1.7,T134&lt;2),100-(T134*11),IF(AND(T134&gt;=2,T134&lt;2.3),100-(T134*12),IF(AND(T134&gt;=2.3,T134&lt;2.7),100-(T134*13),IF(AND(T134&gt;=2.7,T134&lt;3),100-(T134*14),IF(AND(T134&gt;=3,T134&lt;3.3),100-(T134*15),IF(AND(T134&gt;=3.3,T134&lt;3.7),100-(T134*16),IF(AND(T134&gt;=3.7,T134&lt;4),100-(T134*17),IF(AND(T134&gt;=4,T134&lt;4.3),100-(T134*18),IF(AND(T134&gt;=4.3,T134&lt;4.7),100-(T134*19),IF(AND(T134&gt;=4.7,T134&lt;=5),100-(T134*20),0))))))))))))))))))</f>
        <v>100</v>
      </c>
      <c r="V134" s="50">
        <f>IF(Data!$AF130=0,"",IF(AND(P134&lt;&gt;"",TRIM(Data!$B$5)="miles"),MAX(100-((P134*1000)/$C134),0),IF(AND(P134&lt;&gt;"",TRIM(Data!$B$5)="km"),MAX(100-((P134*1609.34)/$C134),0))))</f>
        <v>100</v>
      </c>
    </row>
    <row r="135" spans="1:22" x14ac:dyDescent="0.25">
      <c r="A135" s="27" t="str">
        <f>CONCATENATE(Data!F131," ",Data!G131)</f>
        <v xml:space="preserve"> </v>
      </c>
      <c r="B135" s="28" t="str">
        <f>CONCATENATE(Data!D131,Data!J131)</f>
        <v>PS99</v>
      </c>
      <c r="C135" s="93">
        <f>Data!AF131</f>
        <v>645.38372802734375</v>
      </c>
      <c r="D135" s="58">
        <f>IF(Data!AF131=0,"-",IF(AND(R135="",Q135&lt;&gt;""),F135*$G$4+G135*$G$5+H135*$G$6+I135*$G$7+J135*$G$8,IF(AND(Q135="",P135&lt;&gt;""),F135*$G$4+G135*$G$5+H135*$G$6+I135*$G$7,IF(AND(P135="",O135&lt;&gt;""),F135*$G$4+G135*$G$5+H135*$G$6,IF(AND(O135="",N135&lt;&gt;""),F135*$G$4+G135*$G$5,IF(AND(N135="",M135&lt;&gt;""),F135*$G$4,F135*$G$4+G135*$G$5+H135*$G$6+I135*$G$7+J135*$G$8+K135*$G$9))))))</f>
        <v>95.996680053947586</v>
      </c>
      <c r="E135" s="30" t="str">
        <f>IF(Data!AF131=0,"",IF(D135&lt;$K$7,$J$8,IF(AND(D135&gt;=$K$7,D135&lt;$K$6),$J$7,IF(AND(D135&gt;=$K$6,D135&lt;$K$5),$J$6,IF(D135&gt;=$K$5,$J$5)))))</f>
        <v>Low Risk</v>
      </c>
      <c r="F135" s="29">
        <f>IF(Data!$AF131=0,"",IF(AND(M135&lt;&gt;"",TRIM(Data!$B$5)="miles"),MAX(100-((M135*1000)/$C135),0),IF(AND(M135&lt;&gt;"",TRIM(Data!$B$5)="km"),MAX(100-((M135*1609.34)/$C135),0))))</f>
        <v>100</v>
      </c>
      <c r="G135" s="29">
        <f>IF(Data!$AF131=0,"",IF(AND(N135&lt;&gt;"",TRIM(Data!$B$5)="miles"),MAX(100-((N135*1000)/$C135),0),IF(AND(N135&lt;&gt;"",TRIM(Data!$B$5)="km"),MAX(100-((N135*1609.34)/$C135),0))))</f>
        <v>100</v>
      </c>
      <c r="H135" s="29">
        <f>IF(Data!$AF131=0,"",IF(AND(O135&lt;&gt;"",TRIM(Data!$B$5)="miles"),MAX(100-((O135*1000)/$C135),0),IF(AND(O135&lt;&gt;"",TRIM(Data!$B$5)="km"),MAX(100-((O135*1609.34)/$C135),0))))</f>
        <v>100</v>
      </c>
      <c r="I135" s="29">
        <f>IF(Data!$AF131=0,"",IF(P135="","",(0.7*U135+0.3*V135)))</f>
        <v>90.766433023670302</v>
      </c>
      <c r="J135" s="29">
        <f>IF(Data!$AF131=0,"",IF(Q134="","",IF(S135=0,100,IF(AND(S135&gt;0,S135&lt;0.3),100-(S135*6),IF(AND(S135&gt;=0.3,S135&lt;0.7),100-(S135*7),IF(AND(S135&gt;=0.7,S135&lt;1),100-(S135*8),IF(AND(S135&gt;=1,S135&lt;1.3),100-(S135*9),IF(AND(S135&gt;=1.3,S135&lt;1.7),100-(S135*10),IF(AND(S135&gt;=1.7,S135&lt;2),100-(S135*11),IF(AND(S135&gt;=2,S135&lt;2.3),100-(S135*12),IF(AND(S135&gt;=2.3,S135&lt;2.7),100-(S135*13),IF(AND(S135&gt;=2.7,S135&lt;3),100-(S135*14),IF(AND(S135&gt;=3,S135&lt;3.3),100-(S135*15),IF(AND(S135&gt;=3.3,S135&lt;3.7),100-(S135*16),IF(AND(S135&gt;=3.7,S135&lt;4),100-(S135*17),IF(AND(S135&gt;=4,S135&lt;4.3),100-(S135*18),IF(AND(S135&gt;=4.3,S135&lt;4.7),100-(S135*19),IF(AND(S135&gt;=4.7,S135&lt;=5),100-(S135*20),0))))))))))))))))))</f>
        <v>100</v>
      </c>
      <c r="K135" s="29">
        <f>IF(Data!$AF131=0,"",IF(AND(R135&lt;&gt;"",TRIM(Data!$B$5)="miles"),MAX(100-((R135*1000)/$C135),0),IF(AND(R135&lt;&gt;"",TRIM(Data!$B$5)="km"),MAX(100-((R135*1609.34)/$C135),0))))</f>
        <v>96.90106844479466</v>
      </c>
      <c r="L135" s="45">
        <f t="shared" si="3"/>
        <v>10</v>
      </c>
      <c r="M135" s="46">
        <f>Data!AK131</f>
        <v>0</v>
      </c>
      <c r="N135" s="47">
        <f>Data!AO131</f>
        <v>0</v>
      </c>
      <c r="O135" s="47">
        <f>Data!AS131</f>
        <v>0</v>
      </c>
      <c r="P135" s="47">
        <f>Data!AW131</f>
        <v>8</v>
      </c>
      <c r="Q135" s="47">
        <f>Data!BA131</f>
        <v>0</v>
      </c>
      <c r="R135" s="48">
        <f>Data!BE131</f>
        <v>2</v>
      </c>
      <c r="S135" s="49">
        <f>100*(Data!BB131/$C135)</f>
        <v>0</v>
      </c>
      <c r="T135" s="49">
        <f>100*(Data!$AX131/$C135)</f>
        <v>0.98479448394344338</v>
      </c>
      <c r="U135" s="49">
        <f>IF(Data!$AF131=0,"",IF(Q134="","",IF(T135=0,100,IF(AND(T135&gt;0,T135&lt;0.3),100-(T135*6),IF(AND(T135&gt;=0.3,T135&lt;0.7),100-(T135*7),IF(AND(T135&gt;=0.7,T135&lt;1),100-(T135*8),IF(AND(T135&gt;=1,T135&lt;1.3),100-(T135*9),IF(AND(T135&gt;=1.3,T135&lt;1.7),100-(T135*10),IF(AND(T135&gt;=1.7,T135&lt;2),100-(T135*11),IF(AND(T135&gt;=2,T135&lt;2.3),100-(T135*12),IF(AND(T135&gt;=2.3,T135&lt;2.7),100-(T135*13),IF(AND(T135&gt;=2.7,T135&lt;3),100-(T135*14),IF(AND(T135&gt;=3,T135&lt;3.3),100-(T135*15),IF(AND(T135&gt;=3.3,T135&lt;3.7),100-(T135*16),IF(AND(T135&gt;=3.7,T135&lt;4),100-(T135*17),IF(AND(T135&gt;=4,T135&lt;4.3),100-(T135*18),IF(AND(T135&gt;=4.3,T135&lt;4.7),100-(T135*19),IF(AND(T135&gt;=4.7,T135&lt;=5),100-(T135*20),0))))))))))))))))))</f>
        <v>92.121644128452459</v>
      </c>
      <c r="V135" s="50">
        <f>IF(Data!$AF131=0,"",IF(AND(P135&lt;&gt;"",TRIM(Data!$B$5)="miles"),MAX(100-((P135*1000)/$C135),0),IF(AND(P135&lt;&gt;"",TRIM(Data!$B$5)="km"),MAX(100-((P135*1609.34)/$C135),0))))</f>
        <v>87.604273779178612</v>
      </c>
    </row>
    <row r="136" spans="1:22" x14ac:dyDescent="0.25">
      <c r="A136" s="27" t="str">
        <f>CONCATENATE(Data!F132," ",Data!G132)</f>
        <v xml:space="preserve"> </v>
      </c>
      <c r="B136" s="28" t="str">
        <f>CONCATENATE(Data!D132,Data!J132)</f>
        <v>CL13</v>
      </c>
      <c r="C136" s="93">
        <f>Data!AF132</f>
        <v>29.562881469726563</v>
      </c>
      <c r="D136" s="58">
        <f>IF(Data!AF132=0,"-",IF(AND(R136="",Q136&lt;&gt;""),F136*$G$4+G136*$G$5+H136*$G$6+I136*$G$7+J136*$G$8,IF(AND(Q136="",P136&lt;&gt;""),F136*$G$4+G136*$G$5+H136*$G$6+I136*$G$7,IF(AND(P136="",O136&lt;&gt;""),F136*$G$4+G136*$G$5+H136*$G$6,IF(AND(O136="",N136&lt;&gt;""),F136*$G$4+G136*$G$5,IF(AND(N136="",M136&lt;&gt;""),F136*$G$4,F136*$G$4+G136*$G$5+H136*$G$6+I136*$G$7+J136*$G$8+K136*$G$9))))))</f>
        <v>78.616917736639152</v>
      </c>
      <c r="E136" s="30" t="str">
        <f>IF(Data!AF132=0,"",IF(D136&lt;$K$7,$J$8,IF(AND(D136&gt;=$K$7,D136&lt;$K$6),$J$7,IF(AND(D136&gt;=$K$6,D136&lt;$K$5),$J$6,IF(D136&gt;=$K$5,$J$5)))))</f>
        <v>Mild Risk</v>
      </c>
      <c r="F136" s="29">
        <f>IF(Data!$AF132=0,"",IF(AND(M136&lt;&gt;"",TRIM(Data!$B$5)="miles"),MAX(100-((M136*1000)/$C136),0),IF(AND(M136&lt;&gt;"",TRIM(Data!$B$5)="km"),MAX(100-((M136*1609.34)/$C136),0))))</f>
        <v>66.173798010047307</v>
      </c>
      <c r="G136" s="29">
        <f>IF(Data!$AF132=0,"",IF(AND(N136&lt;&gt;"",TRIM(Data!$B$5)="miles"),MAX(100-((N136*1000)/$C136),0),IF(AND(N136&lt;&gt;"",TRIM(Data!$B$5)="km"),MAX(100-((N136*1609.34)/$C136),0))))</f>
        <v>100</v>
      </c>
      <c r="H136" s="29">
        <f>IF(Data!$AF132=0,"",IF(AND(O136&lt;&gt;"",TRIM(Data!$B$5)="miles"),MAX(100-((O136*1000)/$C136),0),IF(AND(O136&lt;&gt;"",TRIM(Data!$B$5)="km"),MAX(100-((O136*1609.34)/$C136),0))))</f>
        <v>100</v>
      </c>
      <c r="I136" s="29">
        <f>IF(Data!$AF132=0,"",IF(P136="","",(0.7*U136+0.3*V136)))</f>
        <v>100</v>
      </c>
      <c r="J136" s="29">
        <f>IF(Data!$AF132=0,"",IF(Q135="","",IF(S136=0,100,IF(AND(S136&gt;0,S136&lt;0.3),100-(S136*6),IF(AND(S136&gt;=0.3,S136&lt;0.7),100-(S136*7),IF(AND(S136&gt;=0.7,S136&lt;1),100-(S136*8),IF(AND(S136&gt;=1,S136&lt;1.3),100-(S136*9),IF(AND(S136&gt;=1.3,S136&lt;1.7),100-(S136*10),IF(AND(S136&gt;=1.7,S136&lt;2),100-(S136*11),IF(AND(S136&gt;=2,S136&lt;2.3),100-(S136*12),IF(AND(S136&gt;=2.3,S136&lt;2.7),100-(S136*13),IF(AND(S136&gt;=2.7,S136&lt;3),100-(S136*14),IF(AND(S136&gt;=3,S136&lt;3.3),100-(S136*15),IF(AND(S136&gt;=3.3,S136&lt;3.7),100-(S136*16),IF(AND(S136&gt;=3.7,S136&lt;4),100-(S136*17),IF(AND(S136&gt;=4,S136&lt;4.3),100-(S136*18),IF(AND(S136&gt;=4.3,S136&lt;4.7),100-(S136*19),IF(AND(S136&gt;=4.7,S136&lt;=5),100-(S136*20),0))))))))))))))))))</f>
        <v>59.997689678172094</v>
      </c>
      <c r="K136" s="29">
        <f>IF(Data!$AF132=0,"",IF(AND(R136&lt;&gt;"",TRIM(Data!$B$5)="miles"),MAX(100-((R136*1000)/$C136),0),IF(AND(R136&lt;&gt;"",TRIM(Data!$B$5)="km"),MAX(100-((R136*1609.34)/$C136),0))))</f>
        <v>0</v>
      </c>
      <c r="L136" s="45">
        <f t="shared" si="3"/>
        <v>7</v>
      </c>
      <c r="M136" s="46">
        <f>Data!AK132</f>
        <v>1</v>
      </c>
      <c r="N136" s="47">
        <f>Data!AO132</f>
        <v>0</v>
      </c>
      <c r="O136" s="47">
        <f>Data!AS132</f>
        <v>0</v>
      </c>
      <c r="P136" s="47">
        <f>Data!AW132</f>
        <v>0</v>
      </c>
      <c r="Q136" s="47">
        <f>Data!BA132</f>
        <v>3</v>
      </c>
      <c r="R136" s="48">
        <f>Data!BE132</f>
        <v>3</v>
      </c>
      <c r="S136" s="49">
        <f>100*(Data!BB132/$C136)</f>
        <v>2.8573078801305645</v>
      </c>
      <c r="T136" s="49">
        <f>100*(Data!$AX132/$C136)</f>
        <v>0</v>
      </c>
      <c r="U136" s="49">
        <f>IF(Data!$AF132=0,"",IF(Q135="","",IF(T136=0,100,IF(AND(T136&gt;0,T136&lt;0.3),100-(T136*6),IF(AND(T136&gt;=0.3,T136&lt;0.7),100-(T136*7),IF(AND(T136&gt;=0.7,T136&lt;1),100-(T136*8),IF(AND(T136&gt;=1,T136&lt;1.3),100-(T136*9),IF(AND(T136&gt;=1.3,T136&lt;1.7),100-(T136*10),IF(AND(T136&gt;=1.7,T136&lt;2),100-(T136*11),IF(AND(T136&gt;=2,T136&lt;2.3),100-(T136*12),IF(AND(T136&gt;=2.3,T136&lt;2.7),100-(T136*13),IF(AND(T136&gt;=2.7,T136&lt;3),100-(T136*14),IF(AND(T136&gt;=3,T136&lt;3.3),100-(T136*15),IF(AND(T136&gt;=3.3,T136&lt;3.7),100-(T136*16),IF(AND(T136&gt;=3.7,T136&lt;4),100-(T136*17),IF(AND(T136&gt;=4,T136&lt;4.3),100-(T136*18),IF(AND(T136&gt;=4.3,T136&lt;4.7),100-(T136*19),IF(AND(T136&gt;=4.7,T136&lt;=5),100-(T136*20),0))))))))))))))))))</f>
        <v>100</v>
      </c>
      <c r="V136" s="50">
        <f>IF(Data!$AF132=0,"",IF(AND(P136&lt;&gt;"",TRIM(Data!$B$5)="miles"),MAX(100-((P136*1000)/$C136),0),IF(AND(P136&lt;&gt;"",TRIM(Data!$B$5)="km"),MAX(100-((P136*1609.34)/$C136),0))))</f>
        <v>100</v>
      </c>
    </row>
    <row r="137" spans="1:22" x14ac:dyDescent="0.25">
      <c r="A137" s="27" t="str">
        <f>CONCATENATE(Data!F133," ",Data!G133)</f>
        <v xml:space="preserve"> </v>
      </c>
      <c r="B137" s="28" t="str">
        <f>CONCATENATE(Data!D133,Data!J133)</f>
        <v>CL13</v>
      </c>
      <c r="C137" s="93">
        <f>Data!AF133</f>
        <v>13.030267715454102</v>
      </c>
      <c r="D137" s="58">
        <f>IF(Data!AF133=0,"-",IF(AND(R137="",Q137&lt;&gt;""),F137*$G$4+G137*$G$5+H137*$G$6+I137*$G$7+J137*$G$8,IF(AND(Q137="",P137&lt;&gt;""),F137*$G$4+G137*$G$5+H137*$G$6+I137*$G$7,IF(AND(P137="",O137&lt;&gt;""),F137*$G$4+G137*$G$5+H137*$G$6,IF(AND(O137="",N137&lt;&gt;""),F137*$G$4+G137*$G$5,IF(AND(N137="",M137&lt;&gt;""),F137*$G$4,F137*$G$4+G137*$G$5+H137*$G$6+I137*$G$7+J137*$G$8+K137*$G$9))))))</f>
        <v>54.651121192023027</v>
      </c>
      <c r="E137" s="30" t="str">
        <f>IF(Data!AF133=0,"",IF(D137&lt;$K$7,$J$8,IF(AND(D137&gt;=$K$7,D137&lt;$K$6),$J$7,IF(AND(D137&gt;=$K$6,D137&lt;$K$5),$J$6,IF(D137&gt;=$K$5,$J$5)))))</f>
        <v>High Risk</v>
      </c>
      <c r="F137" s="29">
        <f>IF(Data!$AF133=0,"",IF(AND(M137&lt;&gt;"",TRIM(Data!$B$5)="miles"),MAX(100-((M137*1000)/$C137),0),IF(AND(M137&lt;&gt;"",TRIM(Data!$B$5)="km"),MAX(100-((M137*1609.34)/$C137),0))))</f>
        <v>23.255605960115133</v>
      </c>
      <c r="G137" s="29">
        <f>IF(Data!$AF133=0,"",IF(AND(N137&lt;&gt;"",TRIM(Data!$B$5)="miles"),MAX(100-((N137*1000)/$C137),0),IF(AND(N137&lt;&gt;"",TRIM(Data!$B$5)="km"),MAX(100-((N137*1609.34)/$C137),0))))</f>
        <v>100</v>
      </c>
      <c r="H137" s="29">
        <f>IF(Data!$AF133=0,"",IF(AND(O137&lt;&gt;"",TRIM(Data!$B$5)="miles"),MAX(100-((O137*1000)/$C137),0),IF(AND(O137&lt;&gt;"",TRIM(Data!$B$5)="km"),MAX(100-((O137*1609.34)/$C137),0))))</f>
        <v>23.255605960115133</v>
      </c>
      <c r="I137" s="29">
        <f>IF(Data!$AF133=0,"",IF(P137="","",(0.7*U137+0.3*V137)))</f>
        <v>100</v>
      </c>
      <c r="J137" s="29">
        <f>IF(Data!$AF133=0,"",IF(Q136="","",IF(S137=0,100,IF(AND(S137&gt;0,S137&lt;0.3),100-(S137*6),IF(AND(S137&gt;=0.3,S137&lt;0.7),100-(S137*7),IF(AND(S137&gt;=0.7,S137&lt;1),100-(S137*8),IF(AND(S137&gt;=1,S137&lt;1.3),100-(S137*9),IF(AND(S137&gt;=1.3,S137&lt;1.7),100-(S137*10),IF(AND(S137&gt;=1.7,S137&lt;2),100-(S137*11),IF(AND(S137&gt;=2,S137&lt;2.3),100-(S137*12),IF(AND(S137&gt;=2.3,S137&lt;2.7),100-(S137*13),IF(AND(S137&gt;=2.7,S137&lt;3),100-(S137*14),IF(AND(S137&gt;=3,S137&lt;3.3),100-(S137*15),IF(AND(S137&gt;=3.3,S137&lt;3.7),100-(S137*16),IF(AND(S137&gt;=3.7,S137&lt;4),100-(S137*17),IF(AND(S137&gt;=4,S137&lt;4.3),100-(S137*18),IF(AND(S137&gt;=4.3,S137&lt;4.7),100-(S137*19),IF(AND(S137&gt;=4.7,S137&lt;=5),100-(S137*20),0))))))))))))))))))</f>
        <v>0</v>
      </c>
      <c r="K137" s="29">
        <f>IF(Data!$AF133=0,"",IF(AND(R137&lt;&gt;"",TRIM(Data!$B$5)="miles"),MAX(100-((R137*1000)/$C137),0),IF(AND(R137&lt;&gt;"",TRIM(Data!$B$5)="km"),MAX(100-((R137*1609.34)/$C137),0))))</f>
        <v>0</v>
      </c>
      <c r="L137" s="45">
        <f t="shared" si="3"/>
        <v>10</v>
      </c>
      <c r="M137" s="46">
        <f>Data!AK133</f>
        <v>1</v>
      </c>
      <c r="N137" s="47">
        <f>Data!AO133</f>
        <v>0</v>
      </c>
      <c r="O137" s="47">
        <f>Data!AS133</f>
        <v>1</v>
      </c>
      <c r="P137" s="47">
        <f>Data!AW133</f>
        <v>0</v>
      </c>
      <c r="Q137" s="47">
        <f>Data!BA133</f>
        <v>5</v>
      </c>
      <c r="R137" s="48">
        <f>Data!BE133</f>
        <v>3</v>
      </c>
      <c r="S137" s="49">
        <f>100*(Data!BB133/$C137)</f>
        <v>13.497430987381751</v>
      </c>
      <c r="T137" s="49">
        <f>100*(Data!$AX133/$C137)</f>
        <v>0</v>
      </c>
      <c r="U137" s="49">
        <f>IF(Data!$AF133=0,"",IF(Q136="","",IF(T137=0,100,IF(AND(T137&gt;0,T137&lt;0.3),100-(T137*6),IF(AND(T137&gt;=0.3,T137&lt;0.7),100-(T137*7),IF(AND(T137&gt;=0.7,T137&lt;1),100-(T137*8),IF(AND(T137&gt;=1,T137&lt;1.3),100-(T137*9),IF(AND(T137&gt;=1.3,T137&lt;1.7),100-(T137*10),IF(AND(T137&gt;=1.7,T137&lt;2),100-(T137*11),IF(AND(T137&gt;=2,T137&lt;2.3),100-(T137*12),IF(AND(T137&gt;=2.3,T137&lt;2.7),100-(T137*13),IF(AND(T137&gt;=2.7,T137&lt;3),100-(T137*14),IF(AND(T137&gt;=3,T137&lt;3.3),100-(T137*15),IF(AND(T137&gt;=3.3,T137&lt;3.7),100-(T137*16),IF(AND(T137&gt;=3.7,T137&lt;4),100-(T137*17),IF(AND(T137&gt;=4,T137&lt;4.3),100-(T137*18),IF(AND(T137&gt;=4.3,T137&lt;4.7),100-(T137*19),IF(AND(T137&gt;=4.7,T137&lt;=5),100-(T137*20),0))))))))))))))))))</f>
        <v>100</v>
      </c>
      <c r="V137" s="50">
        <f>IF(Data!$AF133=0,"",IF(AND(P137&lt;&gt;"",TRIM(Data!$B$5)="miles"),MAX(100-((P137*1000)/$C137),0),IF(AND(P137&lt;&gt;"",TRIM(Data!$B$5)="km"),MAX(100-((P137*1609.34)/$C137),0))))</f>
        <v>100</v>
      </c>
    </row>
    <row r="138" spans="1:22" x14ac:dyDescent="0.25">
      <c r="A138" s="27" t="str">
        <f>CONCATENATE(Data!F134," ",Data!G134)</f>
        <v xml:space="preserve"> </v>
      </c>
      <c r="B138" s="28" t="str">
        <f>CONCATENATE(Data!D134,Data!J134)</f>
        <v>CL13</v>
      </c>
      <c r="C138" s="93">
        <f>Data!AF134</f>
        <v>399.50003051757813</v>
      </c>
      <c r="D138" s="58">
        <f>IF(Data!AF134=0,"-",IF(AND(R138="",Q138&lt;&gt;""),F138*$G$4+G138*$G$5+H138*$G$6+I138*$G$7+J138*$G$8,IF(AND(Q138="",P138&lt;&gt;""),F138*$G$4+G138*$G$5+H138*$G$6+I138*$G$7,IF(AND(P138="",O138&lt;&gt;""),F138*$G$4+G138*$G$5+H138*$G$6,IF(AND(O138="",N138&lt;&gt;""),F138*$G$4+G138*$G$5,IF(AND(N138="",M138&lt;&gt;""),F138*$G$4,F138*$G$4+G138*$G$5+H138*$G$6+I138*$G$7+J138*$G$8+K138*$G$9))))))</f>
        <v>66.281757509863596</v>
      </c>
      <c r="E138" s="30" t="str">
        <f>IF(Data!AF134=0,"",IF(D138&lt;$K$7,$J$8,IF(AND(D138&gt;=$K$7,D138&lt;$K$6),$J$7,IF(AND(D138&gt;=$K$6,D138&lt;$K$5),$J$6,IF(D138&gt;=$K$5,$J$5)))))</f>
        <v>Medium Risk</v>
      </c>
      <c r="F138" s="29">
        <f>IF(Data!$AF134=0,"",IF(AND(M138&lt;&gt;"",TRIM(Data!$B$5)="miles"),MAX(100-((M138*1000)/$C138),0),IF(AND(M138&lt;&gt;"",TRIM(Data!$B$5)="km"),MAX(100-((M138*1609.34)/$C138),0))))</f>
        <v>97.496871280073663</v>
      </c>
      <c r="G138" s="29">
        <f>IF(Data!$AF134=0,"",IF(AND(N138&lt;&gt;"",TRIM(Data!$B$5)="miles"),MAX(100-((N138*1000)/$C138),0),IF(AND(N138&lt;&gt;"",TRIM(Data!$B$5)="km"),MAX(100-((N138*1609.34)/$C138),0))))</f>
        <v>100</v>
      </c>
      <c r="H138" s="29">
        <f>IF(Data!$AF134=0,"",IF(AND(O138&lt;&gt;"",TRIM(Data!$B$5)="miles"),MAX(100-((O138*1000)/$C138),0),IF(AND(O138&lt;&gt;"",TRIM(Data!$B$5)="km"),MAX(100-((O138*1609.34)/$C138),0))))</f>
        <v>87.484356400368284</v>
      </c>
      <c r="I138" s="29">
        <f>IF(Data!$AF134=0,"",IF(P138="","",(0.7*U138+0.3*V138)))</f>
        <v>36.355205714051309</v>
      </c>
      <c r="J138" s="29">
        <f>IF(Data!$AF134=0,"",IF(Q137="","",IF(S138=0,100,IF(AND(S138&gt;0,S138&lt;0.3),100-(S138*6),IF(AND(S138&gt;=0.3,S138&lt;0.7),100-(S138*7),IF(AND(S138&gt;=0.7,S138&lt;1),100-(S138*8),IF(AND(S138&gt;=1,S138&lt;1.3),100-(S138*9),IF(AND(S138&gt;=1.3,S138&lt;1.7),100-(S138*10),IF(AND(S138&gt;=1.7,S138&lt;2),100-(S138*11),IF(AND(S138&gt;=2,S138&lt;2.3),100-(S138*12),IF(AND(S138&gt;=2.3,S138&lt;2.7),100-(S138*13),IF(AND(S138&gt;=2.7,S138&lt;3),100-(S138*14),IF(AND(S138&gt;=3,S138&lt;3.3),100-(S138*15),IF(AND(S138&gt;=3.3,S138&lt;3.7),100-(S138*16),IF(AND(S138&gt;=3.7,S138&lt;4),100-(S138*17),IF(AND(S138&gt;=4,S138&lt;4.3),100-(S138*18),IF(AND(S138&gt;=4.3,S138&lt;4.7),100-(S138*19),IF(AND(S138&gt;=4.7,S138&lt;=5),100-(S138*20),0))))))))))))))))))</f>
        <v>100</v>
      </c>
      <c r="K138" s="29">
        <f>IF(Data!$AF134=0,"",IF(AND(R138&lt;&gt;"",TRIM(Data!$B$5)="miles"),MAX(100-((R138*1000)/$C138),0),IF(AND(R138&lt;&gt;"",TRIM(Data!$B$5)="km"),MAX(100-((R138*1609.34)/$C138),0))))</f>
        <v>32.415524561988761</v>
      </c>
      <c r="L138" s="45">
        <f t="shared" si="3"/>
        <v>64</v>
      </c>
      <c r="M138" s="46">
        <f>Data!AK134</f>
        <v>1</v>
      </c>
      <c r="N138" s="47">
        <f>Data!AO134</f>
        <v>0</v>
      </c>
      <c r="O138" s="47">
        <f>Data!AS134</f>
        <v>5</v>
      </c>
      <c r="P138" s="47">
        <f>Data!AW134</f>
        <v>31</v>
      </c>
      <c r="Q138" s="47">
        <f>Data!BA134</f>
        <v>0</v>
      </c>
      <c r="R138" s="48">
        <f>Data!BE134</f>
        <v>27</v>
      </c>
      <c r="S138" s="49">
        <f>100*(Data!BB134/$C138)</f>
        <v>0</v>
      </c>
      <c r="T138" s="49">
        <f>100*(Data!$AX134/$C138)</f>
        <v>3.6040801063065815</v>
      </c>
      <c r="U138" s="49">
        <f>IF(Data!$AF134=0,"",IF(Q137="","",IF(T138=0,100,IF(AND(T138&gt;0,T138&lt;0.3),100-(T138*6),IF(AND(T138&gt;=0.3,T138&lt;0.7),100-(T138*7),IF(AND(T138&gt;=0.7,T138&lt;1),100-(T138*8),IF(AND(T138&gt;=1,T138&lt;1.3),100-(T138*9),IF(AND(T138&gt;=1.3,T138&lt;1.7),100-(T138*10),IF(AND(T138&gt;=1.7,T138&lt;2),100-(T138*11),IF(AND(T138&gt;=2,T138&lt;2.3),100-(T138*12),IF(AND(T138&gt;=2.3,T138&lt;2.7),100-(T138*13),IF(AND(T138&gt;=2.7,T138&lt;3),100-(T138*14),IF(AND(T138&gt;=3,T138&lt;3.3),100-(T138*15),IF(AND(T138&gt;=3.3,T138&lt;3.7),100-(T138*16),IF(AND(T138&gt;=3.7,T138&lt;4),100-(T138*17),IF(AND(T138&gt;=4,T138&lt;4.3),100-(T138*18),IF(AND(T138&gt;=4.3,T138&lt;4.7),100-(T138*19),IF(AND(T138&gt;=4.7,T138&lt;=5),100-(T138*20),0))))))))))))))))))</f>
        <v>42.334718299094696</v>
      </c>
      <c r="V138" s="50">
        <f>IF(Data!$AF134=0,"",IF(AND(P138&lt;&gt;"",TRIM(Data!$B$5)="miles"),MAX(100-((P138*1000)/$C138),0),IF(AND(P138&lt;&gt;"",TRIM(Data!$B$5)="km"),MAX(100-((P138*1609.34)/$C138),0))))</f>
        <v>22.403009682283397</v>
      </c>
    </row>
    <row r="139" spans="1:22" x14ac:dyDescent="0.25">
      <c r="A139" s="27" t="str">
        <f>CONCATENATE(Data!F135," ",Data!G135)</f>
        <v xml:space="preserve"> </v>
      </c>
      <c r="B139" s="28" t="str">
        <f>CONCATENATE(Data!D135,Data!J135)</f>
        <v>CL13</v>
      </c>
      <c r="C139" s="93">
        <f>Data!AF135</f>
        <v>197.28536987304688</v>
      </c>
      <c r="D139" s="58">
        <f>IF(Data!AF135=0,"-",IF(AND(R139="",Q139&lt;&gt;""),F139*$G$4+G139*$G$5+H139*$G$6+I139*$G$7+J139*$G$8,IF(AND(Q139="",P139&lt;&gt;""),F139*$G$4+G139*$G$5+H139*$G$6+I139*$G$7,IF(AND(P139="",O139&lt;&gt;""),F139*$G$4+G139*$G$5+H139*$G$6,IF(AND(O139="",N139&lt;&gt;""),F139*$G$4+G139*$G$5,IF(AND(N139="",M139&lt;&gt;""),F139*$G$4,F139*$G$4+G139*$G$5+H139*$G$6+I139*$G$7+J139*$G$8+K139*$G$9))))))</f>
        <v>75.728563495036923</v>
      </c>
      <c r="E139" s="30" t="str">
        <f>IF(Data!AF135=0,"",IF(D139&lt;$K$7,$J$8,IF(AND(D139&gt;=$K$7,D139&lt;$K$6),$J$7,IF(AND(D139&gt;=$K$6,D139&lt;$K$5),$J$6,IF(D139&gt;=$K$5,$J$5)))))</f>
        <v>Mild Risk</v>
      </c>
      <c r="F139" s="29">
        <f>IF(Data!$AF135=0,"",IF(AND(M139&lt;&gt;"",TRIM(Data!$B$5)="miles"),MAX(100-((M139*1000)/$C139),0),IF(AND(M139&lt;&gt;"",TRIM(Data!$B$5)="km"),MAX(100-((M139*1609.34)/$C139),0))))</f>
        <v>100</v>
      </c>
      <c r="G139" s="29">
        <f>IF(Data!$AF135=0,"",IF(AND(N139&lt;&gt;"",TRIM(Data!$B$5)="miles"),MAX(100-((N139*1000)/$C139),0),IF(AND(N139&lt;&gt;"",TRIM(Data!$B$5)="km"),MAX(100-((N139*1609.34)/$C139),0))))</f>
        <v>64.518402938319753</v>
      </c>
      <c r="H139" s="29">
        <f>IF(Data!$AF135=0,"",IF(AND(O139&lt;&gt;"",TRIM(Data!$B$5)="miles"),MAX(100-((O139*1000)/$C139),0),IF(AND(O139&lt;&gt;"",TRIM(Data!$B$5)="km"),MAX(100-((O139*1609.34)/$C139),0))))</f>
        <v>64.518402938319753</v>
      </c>
      <c r="I139" s="29">
        <f>IF(Data!$AF135=0,"",IF(P139="","",(0.7*U139+0.3*V139)))</f>
        <v>82.062207268432431</v>
      </c>
      <c r="J139" s="29">
        <f>IF(Data!$AF135=0,"",IF(Q138="","",IF(S139=0,100,IF(AND(S139&gt;0,S139&lt;0.3),100-(S139*6),IF(AND(S139&gt;=0.3,S139&lt;0.7),100-(S139*7),IF(AND(S139&gt;=0.7,S139&lt;1),100-(S139*8),IF(AND(S139&gt;=1,S139&lt;1.3),100-(S139*9),IF(AND(S139&gt;=1.3,S139&lt;1.7),100-(S139*10),IF(AND(S139&gt;=1.7,S139&lt;2),100-(S139*11),IF(AND(S139&gt;=2,S139&lt;2.3),100-(S139*12),IF(AND(S139&gt;=2.3,S139&lt;2.7),100-(S139*13),IF(AND(S139&gt;=2.7,S139&lt;3),100-(S139*14),IF(AND(S139&gt;=3,S139&lt;3.3),100-(S139*15),IF(AND(S139&gt;=3.3,S139&lt;3.7),100-(S139*16),IF(AND(S139&gt;=3.7,S139&lt;4),100-(S139*17),IF(AND(S139&gt;=4,S139&lt;4.3),100-(S139*18),IF(AND(S139&gt;=4.3,S139&lt;4.7),100-(S139*19),IF(AND(S139&gt;=4.7,S139&lt;=5),100-(S139*20),0))))))))))))))))))</f>
        <v>100</v>
      </c>
      <c r="K139" s="29">
        <f>IF(Data!$AF135=0,"",IF(AND(R139&lt;&gt;"",TRIM(Data!$B$5)="miles"),MAX(100-((R139*1000)/$C139),0),IF(AND(R139&lt;&gt;"",TRIM(Data!$B$5)="km"),MAX(100-((R139*1609.34)/$C139),0))))</f>
        <v>0</v>
      </c>
      <c r="L139" s="45">
        <f t="shared" si="3"/>
        <v>47</v>
      </c>
      <c r="M139" s="46">
        <f>Data!AK135</f>
        <v>0</v>
      </c>
      <c r="N139" s="47">
        <f>Data!AO135</f>
        <v>7</v>
      </c>
      <c r="O139" s="47">
        <f>Data!AS135</f>
        <v>7</v>
      </c>
      <c r="P139" s="47">
        <f>Data!AW135</f>
        <v>7</v>
      </c>
      <c r="Q139" s="47">
        <f>Data!BA135</f>
        <v>0</v>
      </c>
      <c r="R139" s="48">
        <f>Data!BE135</f>
        <v>26</v>
      </c>
      <c r="S139" s="49">
        <f>100*(Data!BB135/$C139)</f>
        <v>0</v>
      </c>
      <c r="T139" s="49">
        <f>100*(Data!$AX135/$C139)</f>
        <v>1.1576688274703939</v>
      </c>
      <c r="U139" s="49">
        <f>IF(Data!$AF135=0,"",IF(Q138="","",IF(T139=0,100,IF(AND(T139&gt;0,T139&lt;0.3),100-(T139*6),IF(AND(T139&gt;=0.3,T139&lt;0.7),100-(T139*7),IF(AND(T139&gt;=0.7,T139&lt;1),100-(T139*8),IF(AND(T139&gt;=1,T139&lt;1.3),100-(T139*9),IF(AND(T139&gt;=1.3,T139&lt;1.7),100-(T139*10),IF(AND(T139&gt;=1.7,T139&lt;2),100-(T139*11),IF(AND(T139&gt;=2,T139&lt;2.3),100-(T139*12),IF(AND(T139&gt;=2.3,T139&lt;2.7),100-(T139*13),IF(AND(T139&gt;=2.7,T139&lt;3),100-(T139*14),IF(AND(T139&gt;=3,T139&lt;3.3),100-(T139*15),IF(AND(T139&gt;=3.3,T139&lt;3.7),100-(T139*16),IF(AND(T139&gt;=3.7,T139&lt;4),100-(T139*17),IF(AND(T139&gt;=4,T139&lt;4.3),100-(T139*18),IF(AND(T139&gt;=4.3,T139&lt;4.7),100-(T139*19),IF(AND(T139&gt;=4.7,T139&lt;=5),100-(T139*20),0))))))))))))))))))</f>
        <v>89.580980552766448</v>
      </c>
      <c r="V139" s="50">
        <f>IF(Data!$AF135=0,"",IF(AND(P139&lt;&gt;"",TRIM(Data!$B$5)="miles"),MAX(100-((P139*1000)/$C139),0),IF(AND(P139&lt;&gt;"",TRIM(Data!$B$5)="km"),MAX(100-((P139*1609.34)/$C139),0))))</f>
        <v>64.518402938319753</v>
      </c>
    </row>
    <row r="140" spans="1:22" x14ac:dyDescent="0.25">
      <c r="A140" s="27" t="str">
        <f>CONCATENATE(Data!F136," ",Data!G136)</f>
        <v xml:space="preserve"> </v>
      </c>
      <c r="B140" s="28" t="str">
        <f>CONCATENATE(Data!D136,Data!J136)</f>
        <v>CL13</v>
      </c>
      <c r="C140" s="93">
        <f>Data!AF136</f>
        <v>199.30569458007813</v>
      </c>
      <c r="D140" s="58">
        <f>IF(Data!AF136=0,"-",IF(AND(R140="",Q140&lt;&gt;""),F140*$G$4+G140*$G$5+H140*$G$6+I140*$G$7+J140*$G$8,IF(AND(Q140="",P140&lt;&gt;""),F140*$G$4+G140*$G$5+H140*$G$6+I140*$G$7,IF(AND(P140="",O140&lt;&gt;""),F140*$G$4+G140*$G$5+H140*$G$6,IF(AND(O140="",N140&lt;&gt;""),F140*$G$4+G140*$G$5,IF(AND(N140="",M140&lt;&gt;""),F140*$G$4,F140*$G$4+G140*$G$5+H140*$G$6+I140*$G$7+J140*$G$8+K140*$G$9))))))</f>
        <v>88.99651637941713</v>
      </c>
      <c r="E140" s="30" t="str">
        <f>IF(Data!AF136=0,"",IF(D140&lt;$K$7,$J$8,IF(AND(D140&gt;=$K$7,D140&lt;$K$6),$J$7,IF(AND(D140&gt;=$K$6,D140&lt;$K$5),$J$6,IF(D140&gt;=$K$5,$J$5)))))</f>
        <v>Mild Risk</v>
      </c>
      <c r="F140" s="29">
        <f>IF(Data!$AF136=0,"",IF(AND(M140&lt;&gt;"",TRIM(Data!$B$5)="miles"),MAX(100-((M140*1000)/$C140),0),IF(AND(M140&lt;&gt;"",TRIM(Data!$B$5)="km"),MAX(100-((M140*1609.34)/$C140),0))))</f>
        <v>100</v>
      </c>
      <c r="G140" s="29">
        <f>IF(Data!$AF136=0,"",IF(AND(N140&lt;&gt;"",TRIM(Data!$B$5)="miles"),MAX(100-((N140*1000)/$C140),0),IF(AND(N140&lt;&gt;"",TRIM(Data!$B$5)="km"),MAX(100-((N140*1609.34)/$C140),0))))</f>
        <v>100</v>
      </c>
      <c r="H140" s="29">
        <f>IF(Data!$AF136=0,"",IF(AND(O140&lt;&gt;"",TRIM(Data!$B$5)="miles"),MAX(100-((O140*1000)/$C140),0),IF(AND(O140&lt;&gt;"",TRIM(Data!$B$5)="km"),MAX(100-((O140*1609.34)/$C140),0))))</f>
        <v>89.965163794171332</v>
      </c>
      <c r="I140" s="29">
        <f>IF(Data!$AF136=0,"",IF(P140="","",(0.7*U140+0.3*V140)))</f>
        <v>100</v>
      </c>
      <c r="J140" s="29">
        <f>IF(Data!$AF136=0,"",IF(Q139="","",IF(S140=0,100,IF(AND(S140&gt;0,S140&lt;0.3),100-(S140*6),IF(AND(S140&gt;=0.3,S140&lt;0.7),100-(S140*7),IF(AND(S140&gt;=0.7,S140&lt;1),100-(S140*8),IF(AND(S140&gt;=1,S140&lt;1.3),100-(S140*9),IF(AND(S140&gt;=1.3,S140&lt;1.7),100-(S140*10),IF(AND(S140&gt;=1.7,S140&lt;2),100-(S140*11),IF(AND(S140&gt;=2,S140&lt;2.3),100-(S140*12),IF(AND(S140&gt;=2.3,S140&lt;2.7),100-(S140*13),IF(AND(S140&gt;=2.7,S140&lt;3),100-(S140*14),IF(AND(S140&gt;=3,S140&lt;3.3),100-(S140*15),IF(AND(S140&gt;=3.3,S140&lt;3.7),100-(S140*16),IF(AND(S140&gt;=3.7,S140&lt;4),100-(S140*17),IF(AND(S140&gt;=4,S140&lt;4.3),100-(S140*18),IF(AND(S140&gt;=4.3,S140&lt;4.7),100-(S140*19),IF(AND(S140&gt;=4.7,S140&lt;=5),100-(S140*20),0))))))))))))))))))</f>
        <v>100</v>
      </c>
      <c r="K140" s="29">
        <f>IF(Data!$AF136=0,"",IF(AND(R140&lt;&gt;"",TRIM(Data!$B$5)="miles"),MAX(100-((R140*1000)/$C140),0),IF(AND(R140&lt;&gt;"",TRIM(Data!$B$5)="km"),MAX(100-((R140*1609.34)/$C140),0))))</f>
        <v>0</v>
      </c>
      <c r="L140" s="45">
        <f t="shared" si="3"/>
        <v>84</v>
      </c>
      <c r="M140" s="46">
        <f>Data!AK136</f>
        <v>0</v>
      </c>
      <c r="N140" s="47">
        <f>Data!AO136</f>
        <v>0</v>
      </c>
      <c r="O140" s="47">
        <f>Data!AS136</f>
        <v>2</v>
      </c>
      <c r="P140" s="47">
        <f>Data!AW136</f>
        <v>0</v>
      </c>
      <c r="Q140" s="47">
        <f>Data!BA136</f>
        <v>0</v>
      </c>
      <c r="R140" s="48">
        <f>Data!BE136</f>
        <v>82</v>
      </c>
      <c r="S140" s="49">
        <f>100*(Data!BB136/$C140)</f>
        <v>0</v>
      </c>
      <c r="T140" s="49">
        <f>100*(Data!$AX136/$C140)</f>
        <v>0</v>
      </c>
      <c r="U140" s="49">
        <f>IF(Data!$AF136=0,"",IF(Q139="","",IF(T140=0,100,IF(AND(T140&gt;0,T140&lt;0.3),100-(T140*6),IF(AND(T140&gt;=0.3,T140&lt;0.7),100-(T140*7),IF(AND(T140&gt;=0.7,T140&lt;1),100-(T140*8),IF(AND(T140&gt;=1,T140&lt;1.3),100-(T140*9),IF(AND(T140&gt;=1.3,T140&lt;1.7),100-(T140*10),IF(AND(T140&gt;=1.7,T140&lt;2),100-(T140*11),IF(AND(T140&gt;=2,T140&lt;2.3),100-(T140*12),IF(AND(T140&gt;=2.3,T140&lt;2.7),100-(T140*13),IF(AND(T140&gt;=2.7,T140&lt;3),100-(T140*14),IF(AND(T140&gt;=3,T140&lt;3.3),100-(T140*15),IF(AND(T140&gt;=3.3,T140&lt;3.7),100-(T140*16),IF(AND(T140&gt;=3.7,T140&lt;4),100-(T140*17),IF(AND(T140&gt;=4,T140&lt;4.3),100-(T140*18),IF(AND(T140&gt;=4.3,T140&lt;4.7),100-(T140*19),IF(AND(T140&gt;=4.7,T140&lt;=5),100-(T140*20),0))))))))))))))))))</f>
        <v>100</v>
      </c>
      <c r="V140" s="50">
        <f>IF(Data!$AF136=0,"",IF(AND(P140&lt;&gt;"",TRIM(Data!$B$5)="miles"),MAX(100-((P140*1000)/$C140),0),IF(AND(P140&lt;&gt;"",TRIM(Data!$B$5)="km"),MAX(100-((P140*1609.34)/$C140),0))))</f>
        <v>100</v>
      </c>
    </row>
    <row r="141" spans="1:22" x14ac:dyDescent="0.25">
      <c r="A141" s="27" t="str">
        <f>CONCATENATE(Data!F137," ",Data!G137)</f>
        <v xml:space="preserve"> </v>
      </c>
      <c r="B141" s="28" t="str">
        <f>CONCATENATE(Data!D137,Data!J137)</f>
        <v>CL13</v>
      </c>
      <c r="C141" s="93">
        <f>Data!AF137</f>
        <v>208.26420593261719</v>
      </c>
      <c r="D141" s="58">
        <f>IF(Data!AF137=0,"-",IF(AND(R141="",Q141&lt;&gt;""),F141*$G$4+G141*$G$5+H141*$G$6+I141*$G$7+J141*$G$8,IF(AND(Q141="",P141&lt;&gt;""),F141*$G$4+G141*$G$5+H141*$G$6+I141*$G$7,IF(AND(P141="",O141&lt;&gt;""),F141*$G$4+G141*$G$5+H141*$G$6,IF(AND(O141="",N141&lt;&gt;""),F141*$G$4+G141*$G$5,IF(AND(N141="",M141&lt;&gt;""),F141*$G$4,F141*$G$4+G141*$G$5+H141*$G$6+I141*$G$7+J141*$G$8+K141*$G$9))))))</f>
        <v>83.902964778303271</v>
      </c>
      <c r="E141" s="30" t="str">
        <f>IF(Data!AF137=0,"",IF(D141&lt;$K$7,$J$8,IF(AND(D141&gt;=$K$7,D141&lt;$K$6),$J$7,IF(AND(D141&gt;=$K$6,D141&lt;$K$5),$J$6,IF(D141&gt;=$K$5,$J$5)))))</f>
        <v>Mild Risk</v>
      </c>
      <c r="F141" s="29">
        <f>IF(Data!$AF137=0,"",IF(AND(M141&lt;&gt;"",TRIM(Data!$B$5)="miles"),MAX(100-((M141*1000)/$C141),0),IF(AND(M141&lt;&gt;"",TRIM(Data!$B$5)="km"),MAX(100-((M141*1609.34)/$C141),0))))</f>
        <v>100</v>
      </c>
      <c r="G141" s="29">
        <f>IF(Data!$AF137=0,"",IF(AND(N141&lt;&gt;"",TRIM(Data!$B$5)="miles"),MAX(100-((N141*1000)/$C141),0),IF(AND(N141&lt;&gt;"",TRIM(Data!$B$5)="km"),MAX(100-((N141*1609.34)/$C141),0))))</f>
        <v>95.19840677603743</v>
      </c>
      <c r="H141" s="29">
        <f>IF(Data!$AF137=0,"",IF(AND(O141&lt;&gt;"",TRIM(Data!$B$5)="miles"),MAX(100-((O141*1000)/$C141),0),IF(AND(O141&lt;&gt;"",TRIM(Data!$B$5)="km"),MAX(100-((O141*1609.34)/$C141),0))))</f>
        <v>100</v>
      </c>
      <c r="I141" s="29">
        <f>IF(Data!$AF137=0,"",IF(P141="","",(0.7*U141+0.3*V141)))</f>
        <v>60.957810251748811</v>
      </c>
      <c r="J141" s="29">
        <f>IF(Data!$AF137=0,"",IF(Q140="","",IF(S141=0,100,IF(AND(S141&gt;0,S141&lt;0.3),100-(S141*6),IF(AND(S141&gt;=0.3,S141&lt;0.7),100-(S141*7),IF(AND(S141&gt;=0.7,S141&lt;1),100-(S141*8),IF(AND(S141&gt;=1,S141&lt;1.3),100-(S141*9),IF(AND(S141&gt;=1.3,S141&lt;1.7),100-(S141*10),IF(AND(S141&gt;=1.7,S141&lt;2),100-(S141*11),IF(AND(S141&gt;=2,S141&lt;2.3),100-(S141*12),IF(AND(S141&gt;=2.3,S141&lt;2.7),100-(S141*13),IF(AND(S141&gt;=2.7,S141&lt;3),100-(S141*14),IF(AND(S141&gt;=3,S141&lt;3.3),100-(S141*15),IF(AND(S141&gt;=3.3,S141&lt;3.7),100-(S141*16),IF(AND(S141&gt;=3.7,S141&lt;4),100-(S141*17),IF(AND(S141&gt;=4,S141&lt;4.3),100-(S141*18),IF(AND(S141&gt;=4.3,S141&lt;4.7),100-(S141*19),IF(AND(S141&gt;=4.7,S141&lt;=5),100-(S141*20),0))))))))))))))))))</f>
        <v>100</v>
      </c>
      <c r="K141" s="29">
        <f>IF(Data!$AF137=0,"",IF(AND(R141&lt;&gt;"",TRIM(Data!$B$5)="miles"),MAX(100-((R141*1000)/$C141),0),IF(AND(R141&lt;&gt;"",TRIM(Data!$B$5)="km"),MAX(100-((R141*1609.34)/$C141),0))))</f>
        <v>100</v>
      </c>
      <c r="L141" s="45">
        <f t="shared" si="3"/>
        <v>12</v>
      </c>
      <c r="M141" s="46">
        <f>Data!AK137</f>
        <v>0</v>
      </c>
      <c r="N141" s="47">
        <f>Data!AO137</f>
        <v>1</v>
      </c>
      <c r="O141" s="47">
        <f>Data!AS137</f>
        <v>0</v>
      </c>
      <c r="P141" s="47">
        <f>Data!AW137</f>
        <v>11</v>
      </c>
      <c r="Q141" s="47">
        <f>Data!BA137</f>
        <v>0</v>
      </c>
      <c r="R141" s="48">
        <f>Data!BE137</f>
        <v>0</v>
      </c>
      <c r="S141" s="49">
        <f>100*(Data!BB137/$C141)</f>
        <v>0</v>
      </c>
      <c r="T141" s="49">
        <f>100*(Data!$AX137/$C141)</f>
        <v>2.5491134185906263</v>
      </c>
      <c r="U141" s="49">
        <f>IF(Data!$AF137=0,"",IF(Q140="","",IF(T141=0,100,IF(AND(T141&gt;0,T141&lt;0.3),100-(T141*6),IF(AND(T141&gt;=0.3,T141&lt;0.7),100-(T141*7),IF(AND(T141&gt;=0.7,T141&lt;1),100-(T141*8),IF(AND(T141&gt;=1,T141&lt;1.3),100-(T141*9),IF(AND(T141&gt;=1.3,T141&lt;1.7),100-(T141*10),IF(AND(T141&gt;=1.7,T141&lt;2),100-(T141*11),IF(AND(T141&gt;=2,T141&lt;2.3),100-(T141*12),IF(AND(T141&gt;=2.3,T141&lt;2.7),100-(T141*13),IF(AND(T141&gt;=2.7,T141&lt;3),100-(T141*14),IF(AND(T141&gt;=3,T141&lt;3.3),100-(T141*15),IF(AND(T141&gt;=3.3,T141&lt;3.7),100-(T141*16),IF(AND(T141&gt;=3.7,T141&lt;4),100-(T141*17),IF(AND(T141&gt;=4,T141&lt;4.3),100-(T141*18),IF(AND(T141&gt;=4.3,T141&lt;4.7),100-(T141*19),IF(AND(T141&gt;=4.7,T141&lt;=5),100-(T141*20),0))))))))))))))))))</f>
        <v>66.861525558321858</v>
      </c>
      <c r="V141" s="50">
        <f>IF(Data!$AF137=0,"",IF(AND(P141&lt;&gt;"",TRIM(Data!$B$5)="miles"),MAX(100-((P141*1000)/$C141),0),IF(AND(P141&lt;&gt;"",TRIM(Data!$B$5)="km"),MAX(100-((P141*1609.34)/$C141),0))))</f>
        <v>47.182474536411725</v>
      </c>
    </row>
    <row r="142" spans="1:22" x14ac:dyDescent="0.25">
      <c r="A142" s="27" t="str">
        <f>CONCATENATE(Data!F138," ",Data!G138)</f>
        <v xml:space="preserve"> </v>
      </c>
      <c r="B142" s="28" t="str">
        <f>CONCATENATE(Data!D138,Data!J138)</f>
        <v>CL13</v>
      </c>
      <c r="C142" s="93">
        <f>Data!AF138</f>
        <v>88.515205383300781</v>
      </c>
      <c r="D142" s="58">
        <f>IF(Data!AF138=0,"-",IF(AND(R142="",Q142&lt;&gt;""),F142*$G$4+G142*$G$5+H142*$G$6+I142*$G$7+J142*$G$8,IF(AND(Q142="",P142&lt;&gt;""),F142*$G$4+G142*$G$5+H142*$G$6+I142*$G$7,IF(AND(P142="",O142&lt;&gt;""),F142*$G$4+G142*$G$5+H142*$G$6,IF(AND(O142="",N142&lt;&gt;""),F142*$G$4+G142*$G$5,IF(AND(N142="",M142&lt;&gt;""),F142*$G$4,F142*$G$4+G142*$G$5+H142*$G$6+I142*$G$7+J142*$G$8+K142*$G$9))))))</f>
        <v>100</v>
      </c>
      <c r="E142" s="30" t="str">
        <f>IF(Data!AF138=0,"",IF(D142&lt;$K$7,$J$8,IF(AND(D142&gt;=$K$7,D142&lt;$K$6),$J$7,IF(AND(D142&gt;=$K$6,D142&lt;$K$5),$J$6,IF(D142&gt;=$K$5,$J$5)))))</f>
        <v>Low Risk</v>
      </c>
      <c r="F142" s="29">
        <f>IF(Data!$AF138=0,"",IF(AND(M142&lt;&gt;"",TRIM(Data!$B$5)="miles"),MAX(100-((M142*1000)/$C142),0),IF(AND(M142&lt;&gt;"",TRIM(Data!$B$5)="km"),MAX(100-((M142*1609.34)/$C142),0))))</f>
        <v>100</v>
      </c>
      <c r="G142" s="29">
        <f>IF(Data!$AF138=0,"",IF(AND(N142&lt;&gt;"",TRIM(Data!$B$5)="miles"),MAX(100-((N142*1000)/$C142),0),IF(AND(N142&lt;&gt;"",TRIM(Data!$B$5)="km"),MAX(100-((N142*1609.34)/$C142),0))))</f>
        <v>100</v>
      </c>
      <c r="H142" s="29">
        <f>IF(Data!$AF138=0,"",IF(AND(O142&lt;&gt;"",TRIM(Data!$B$5)="miles"),MAX(100-((O142*1000)/$C142),0),IF(AND(O142&lt;&gt;"",TRIM(Data!$B$5)="km"),MAX(100-((O142*1609.34)/$C142),0))))</f>
        <v>100</v>
      </c>
      <c r="I142" s="29">
        <f>IF(Data!$AF138=0,"",IF(P142="","",(0.7*U142+0.3*V142)))</f>
        <v>100</v>
      </c>
      <c r="J142" s="29">
        <f>IF(Data!$AF138=0,"",IF(Q141="","",IF(S142=0,100,IF(AND(S142&gt;0,S142&lt;0.3),100-(S142*6),IF(AND(S142&gt;=0.3,S142&lt;0.7),100-(S142*7),IF(AND(S142&gt;=0.7,S142&lt;1),100-(S142*8),IF(AND(S142&gt;=1,S142&lt;1.3),100-(S142*9),IF(AND(S142&gt;=1.3,S142&lt;1.7),100-(S142*10),IF(AND(S142&gt;=1.7,S142&lt;2),100-(S142*11),IF(AND(S142&gt;=2,S142&lt;2.3),100-(S142*12),IF(AND(S142&gt;=2.3,S142&lt;2.7),100-(S142*13),IF(AND(S142&gt;=2.7,S142&lt;3),100-(S142*14),IF(AND(S142&gt;=3,S142&lt;3.3),100-(S142*15),IF(AND(S142&gt;=3.3,S142&lt;3.7),100-(S142*16),IF(AND(S142&gt;=3.7,S142&lt;4),100-(S142*17),IF(AND(S142&gt;=4,S142&lt;4.3),100-(S142*18),IF(AND(S142&gt;=4.3,S142&lt;4.7),100-(S142*19),IF(AND(S142&gt;=4.7,S142&lt;=5),100-(S142*20),0))))))))))))))))))</f>
        <v>100</v>
      </c>
      <c r="K142" s="29">
        <f>IF(Data!$AF138=0,"",IF(AND(R142&lt;&gt;"",TRIM(Data!$B$5)="miles"),MAX(100-((R142*1000)/$C142),0),IF(AND(R142&lt;&gt;"",TRIM(Data!$B$5)="km"),MAX(100-((R142*1609.34)/$C142),0))))</f>
        <v>100</v>
      </c>
      <c r="L142" s="45">
        <f t="shared" ref="L142:L173" si="4">SUM(M142:R142)</f>
        <v>0</v>
      </c>
      <c r="M142" s="46">
        <f>Data!AK138</f>
        <v>0</v>
      </c>
      <c r="N142" s="47">
        <f>Data!AO138</f>
        <v>0</v>
      </c>
      <c r="O142" s="47">
        <f>Data!AS138</f>
        <v>0</v>
      </c>
      <c r="P142" s="47">
        <f>Data!AW138</f>
        <v>0</v>
      </c>
      <c r="Q142" s="47">
        <f>Data!BA138</f>
        <v>0</v>
      </c>
      <c r="R142" s="48">
        <f>Data!BE138</f>
        <v>0</v>
      </c>
      <c r="S142" s="49">
        <f>100*(Data!BB138/$C142)</f>
        <v>0</v>
      </c>
      <c r="T142" s="49">
        <f>100*(Data!$AX138/$C142)</f>
        <v>0</v>
      </c>
      <c r="U142" s="49">
        <f>IF(Data!$AF138=0,"",IF(Q141="","",IF(T142=0,100,IF(AND(T142&gt;0,T142&lt;0.3),100-(T142*6),IF(AND(T142&gt;=0.3,T142&lt;0.7),100-(T142*7),IF(AND(T142&gt;=0.7,T142&lt;1),100-(T142*8),IF(AND(T142&gt;=1,T142&lt;1.3),100-(T142*9),IF(AND(T142&gt;=1.3,T142&lt;1.7),100-(T142*10),IF(AND(T142&gt;=1.7,T142&lt;2),100-(T142*11),IF(AND(T142&gt;=2,T142&lt;2.3),100-(T142*12),IF(AND(T142&gt;=2.3,T142&lt;2.7),100-(T142*13),IF(AND(T142&gt;=2.7,T142&lt;3),100-(T142*14),IF(AND(T142&gt;=3,T142&lt;3.3),100-(T142*15),IF(AND(T142&gt;=3.3,T142&lt;3.7),100-(T142*16),IF(AND(T142&gt;=3.7,T142&lt;4),100-(T142*17),IF(AND(T142&gt;=4,T142&lt;4.3),100-(T142*18),IF(AND(T142&gt;=4.3,T142&lt;4.7),100-(T142*19),IF(AND(T142&gt;=4.7,T142&lt;=5),100-(T142*20),0))))))))))))))))))</f>
        <v>100</v>
      </c>
      <c r="V142" s="50">
        <f>IF(Data!$AF138=0,"",IF(AND(P142&lt;&gt;"",TRIM(Data!$B$5)="miles"),MAX(100-((P142*1000)/$C142),0),IF(AND(P142&lt;&gt;"",TRIM(Data!$B$5)="km"),MAX(100-((P142*1609.34)/$C142),0))))</f>
        <v>100</v>
      </c>
    </row>
    <row r="143" spans="1:22" x14ac:dyDescent="0.25">
      <c r="A143" s="27" t="str">
        <f>CONCATENATE(Data!F139," ",Data!G139)</f>
        <v xml:space="preserve"> </v>
      </c>
      <c r="B143" s="28" t="str">
        <f>CONCATENATE(Data!D139,Data!J139)</f>
        <v>CL13</v>
      </c>
      <c r="C143" s="93">
        <f>Data!AF139</f>
        <v>141.59500122070313</v>
      </c>
      <c r="D143" s="58">
        <f>IF(Data!AF139=0,"-",IF(AND(R143="",Q143&lt;&gt;""),F143*$G$4+G143*$G$5+H143*$G$6+I143*$G$7+J143*$G$8,IF(AND(Q143="",P143&lt;&gt;""),F143*$G$4+G143*$G$5+H143*$G$6+I143*$G$7,IF(AND(P143="",O143&lt;&gt;""),F143*$G$4+G143*$G$5+H143*$G$6,IF(AND(O143="",N143&lt;&gt;""),F143*$G$4+G143*$G$5,IF(AND(N143="",M143&lt;&gt;""),F143*$G$4,F143*$G$4+G143*$G$5+H143*$G$6+I143*$G$7+J143*$G$8+K143*$G$9))))))</f>
        <v>100</v>
      </c>
      <c r="E143" s="30" t="str">
        <f>IF(Data!AF139=0,"",IF(D143&lt;$K$7,$J$8,IF(AND(D143&gt;=$K$7,D143&lt;$K$6),$J$7,IF(AND(D143&gt;=$K$6,D143&lt;$K$5),$J$6,IF(D143&gt;=$K$5,$J$5)))))</f>
        <v>Low Risk</v>
      </c>
      <c r="F143" s="29">
        <f>IF(Data!$AF139=0,"",IF(AND(M143&lt;&gt;"",TRIM(Data!$B$5)="miles"),MAX(100-((M143*1000)/$C143),0),IF(AND(M143&lt;&gt;"",TRIM(Data!$B$5)="km"),MAX(100-((M143*1609.34)/$C143),0))))</f>
        <v>100</v>
      </c>
      <c r="G143" s="29">
        <f>IF(Data!$AF139=0,"",IF(AND(N143&lt;&gt;"",TRIM(Data!$B$5)="miles"),MAX(100-((N143*1000)/$C143),0),IF(AND(N143&lt;&gt;"",TRIM(Data!$B$5)="km"),MAX(100-((N143*1609.34)/$C143),0))))</f>
        <v>100</v>
      </c>
      <c r="H143" s="29">
        <f>IF(Data!$AF139=0,"",IF(AND(O143&lt;&gt;"",TRIM(Data!$B$5)="miles"),MAX(100-((O143*1000)/$C143),0),IF(AND(O143&lt;&gt;"",TRIM(Data!$B$5)="km"),MAX(100-((O143*1609.34)/$C143),0))))</f>
        <v>100</v>
      </c>
      <c r="I143" s="29">
        <f>IF(Data!$AF139=0,"",IF(P143="","",(0.7*U143+0.3*V143)))</f>
        <v>100</v>
      </c>
      <c r="J143" s="29">
        <f>IF(Data!$AF139=0,"",IF(Q142="","",IF(S143=0,100,IF(AND(S143&gt;0,S143&lt;0.3),100-(S143*6),IF(AND(S143&gt;=0.3,S143&lt;0.7),100-(S143*7),IF(AND(S143&gt;=0.7,S143&lt;1),100-(S143*8),IF(AND(S143&gt;=1,S143&lt;1.3),100-(S143*9),IF(AND(S143&gt;=1.3,S143&lt;1.7),100-(S143*10),IF(AND(S143&gt;=1.7,S143&lt;2),100-(S143*11),IF(AND(S143&gt;=2,S143&lt;2.3),100-(S143*12),IF(AND(S143&gt;=2.3,S143&lt;2.7),100-(S143*13),IF(AND(S143&gt;=2.7,S143&lt;3),100-(S143*14),IF(AND(S143&gt;=3,S143&lt;3.3),100-(S143*15),IF(AND(S143&gt;=3.3,S143&lt;3.7),100-(S143*16),IF(AND(S143&gt;=3.7,S143&lt;4),100-(S143*17),IF(AND(S143&gt;=4,S143&lt;4.3),100-(S143*18),IF(AND(S143&gt;=4.3,S143&lt;4.7),100-(S143*19),IF(AND(S143&gt;=4.7,S143&lt;=5),100-(S143*20),0))))))))))))))))))</f>
        <v>100</v>
      </c>
      <c r="K143" s="29">
        <f>IF(Data!$AF139=0,"",IF(AND(R143&lt;&gt;"",TRIM(Data!$B$5)="miles"),MAX(100-((R143*1000)/$C143),0),IF(AND(R143&lt;&gt;"",TRIM(Data!$B$5)="km"),MAX(100-((R143*1609.34)/$C143),0))))</f>
        <v>100</v>
      </c>
      <c r="L143" s="45">
        <f t="shared" si="4"/>
        <v>0</v>
      </c>
      <c r="M143" s="46">
        <f>Data!AK139</f>
        <v>0</v>
      </c>
      <c r="N143" s="47">
        <f>Data!AO139</f>
        <v>0</v>
      </c>
      <c r="O143" s="47">
        <f>Data!AS139</f>
        <v>0</v>
      </c>
      <c r="P143" s="47">
        <f>Data!AW139</f>
        <v>0</v>
      </c>
      <c r="Q143" s="47">
        <f>Data!BA139</f>
        <v>0</v>
      </c>
      <c r="R143" s="48">
        <f>Data!BE139</f>
        <v>0</v>
      </c>
      <c r="S143" s="49">
        <f>100*(Data!BB139/$C143)</f>
        <v>0</v>
      </c>
      <c r="T143" s="49">
        <f>100*(Data!$AX139/$C143)</f>
        <v>0</v>
      </c>
      <c r="U143" s="49">
        <f>IF(Data!$AF139=0,"",IF(Q142="","",IF(T143=0,100,IF(AND(T143&gt;0,T143&lt;0.3),100-(T143*6),IF(AND(T143&gt;=0.3,T143&lt;0.7),100-(T143*7),IF(AND(T143&gt;=0.7,T143&lt;1),100-(T143*8),IF(AND(T143&gt;=1,T143&lt;1.3),100-(T143*9),IF(AND(T143&gt;=1.3,T143&lt;1.7),100-(T143*10),IF(AND(T143&gt;=1.7,T143&lt;2),100-(T143*11),IF(AND(T143&gt;=2,T143&lt;2.3),100-(T143*12),IF(AND(T143&gt;=2.3,T143&lt;2.7),100-(T143*13),IF(AND(T143&gt;=2.7,T143&lt;3),100-(T143*14),IF(AND(T143&gt;=3,T143&lt;3.3),100-(T143*15),IF(AND(T143&gt;=3.3,T143&lt;3.7),100-(T143*16),IF(AND(T143&gt;=3.7,T143&lt;4),100-(T143*17),IF(AND(T143&gt;=4,T143&lt;4.3),100-(T143*18),IF(AND(T143&gt;=4.3,T143&lt;4.7),100-(T143*19),IF(AND(T143&gt;=4.7,T143&lt;=5),100-(T143*20),0))))))))))))))))))</f>
        <v>100</v>
      </c>
      <c r="V143" s="50">
        <f>IF(Data!$AF139=0,"",IF(AND(P143&lt;&gt;"",TRIM(Data!$B$5)="miles"),MAX(100-((P143*1000)/$C143),0),IF(AND(P143&lt;&gt;"",TRIM(Data!$B$5)="km"),MAX(100-((P143*1609.34)/$C143),0))))</f>
        <v>100</v>
      </c>
    </row>
    <row r="144" spans="1:22" x14ac:dyDescent="0.25">
      <c r="A144" s="27" t="str">
        <f>CONCATENATE(Data!F140," ",Data!G140)</f>
        <v xml:space="preserve"> </v>
      </c>
      <c r="B144" s="28" t="str">
        <f>CONCATENATE(Data!D140,Data!J140)</f>
        <v>AJ01, AJ02, AJ03</v>
      </c>
      <c r="C144" s="93">
        <f>Data!AF140</f>
        <v>3.9525399208068848</v>
      </c>
      <c r="D144" s="58">
        <f>IF(Data!AF140=0,"-",IF(AND(R144="",Q144&lt;&gt;""),F144*$G$4+G144*$G$5+H144*$G$6+I144*$G$7+J144*$G$8,IF(AND(Q144="",P144&lt;&gt;""),F144*$G$4+G144*$G$5+H144*$G$6+I144*$G$7,IF(AND(P144="",O144&lt;&gt;""),F144*$G$4+G144*$G$5+H144*$G$6,IF(AND(O144="",N144&lt;&gt;""),F144*$G$4+G144*$G$5,IF(AND(N144="",M144&lt;&gt;""),F144*$G$4,F144*$G$4+G144*$G$5+H144*$G$6+I144*$G$7+J144*$G$8+K144*$G$9))))))</f>
        <v>100</v>
      </c>
      <c r="E144" s="30" t="str">
        <f>IF(Data!AF140=0,"",IF(D144&lt;$K$7,$J$8,IF(AND(D144&gt;=$K$7,D144&lt;$K$6),$J$7,IF(AND(D144&gt;=$K$6,D144&lt;$K$5),$J$6,IF(D144&gt;=$K$5,$J$5)))))</f>
        <v>Low Risk</v>
      </c>
      <c r="F144" s="29">
        <f>IF(Data!$AF140=0,"",IF(AND(M144&lt;&gt;"",TRIM(Data!$B$5)="miles"),MAX(100-((M144*1000)/$C144),0),IF(AND(M144&lt;&gt;"",TRIM(Data!$B$5)="km"),MAX(100-((M144*1609.34)/$C144),0))))</f>
        <v>100</v>
      </c>
      <c r="G144" s="29">
        <f>IF(Data!$AF140=0,"",IF(AND(N144&lt;&gt;"",TRIM(Data!$B$5)="miles"),MAX(100-((N144*1000)/$C144),0),IF(AND(N144&lt;&gt;"",TRIM(Data!$B$5)="km"),MAX(100-((N144*1609.34)/$C144),0))))</f>
        <v>100</v>
      </c>
      <c r="H144" s="29">
        <f>IF(Data!$AF140=0,"",IF(AND(O144&lt;&gt;"",TRIM(Data!$B$5)="miles"),MAX(100-((O144*1000)/$C144),0),IF(AND(O144&lt;&gt;"",TRIM(Data!$B$5)="km"),MAX(100-((O144*1609.34)/$C144),0))))</f>
        <v>100</v>
      </c>
      <c r="I144" s="29">
        <f>IF(Data!$AF140=0,"",IF(P144="","",(0.7*U144+0.3*V144)))</f>
        <v>100</v>
      </c>
      <c r="J144" s="29">
        <f>IF(Data!$AF140=0,"",IF(Q143="","",IF(S144=0,100,IF(AND(S144&gt;0,S144&lt;0.3),100-(S144*6),IF(AND(S144&gt;=0.3,S144&lt;0.7),100-(S144*7),IF(AND(S144&gt;=0.7,S144&lt;1),100-(S144*8),IF(AND(S144&gt;=1,S144&lt;1.3),100-(S144*9),IF(AND(S144&gt;=1.3,S144&lt;1.7),100-(S144*10),IF(AND(S144&gt;=1.7,S144&lt;2),100-(S144*11),IF(AND(S144&gt;=2,S144&lt;2.3),100-(S144*12),IF(AND(S144&gt;=2.3,S144&lt;2.7),100-(S144*13),IF(AND(S144&gt;=2.7,S144&lt;3),100-(S144*14),IF(AND(S144&gt;=3,S144&lt;3.3),100-(S144*15),IF(AND(S144&gt;=3.3,S144&lt;3.7),100-(S144*16),IF(AND(S144&gt;=3.7,S144&lt;4),100-(S144*17),IF(AND(S144&gt;=4,S144&lt;4.3),100-(S144*18),IF(AND(S144&gt;=4.3,S144&lt;4.7),100-(S144*19),IF(AND(S144&gt;=4.7,S144&lt;=5),100-(S144*20),0))))))))))))))))))</f>
        <v>100</v>
      </c>
      <c r="K144" s="29">
        <f>IF(Data!$AF140=0,"",IF(AND(R144&lt;&gt;"",TRIM(Data!$B$5)="miles"),MAX(100-((R144*1000)/$C144),0),IF(AND(R144&lt;&gt;"",TRIM(Data!$B$5)="km"),MAX(100-((R144*1609.34)/$C144),0))))</f>
        <v>100</v>
      </c>
      <c r="L144" s="45">
        <f t="shared" si="4"/>
        <v>0</v>
      </c>
      <c r="M144" s="46">
        <f>Data!AK140</f>
        <v>0</v>
      </c>
      <c r="N144" s="47">
        <f>Data!AO140</f>
        <v>0</v>
      </c>
      <c r="O144" s="47">
        <f>Data!AS140</f>
        <v>0</v>
      </c>
      <c r="P144" s="47">
        <f>Data!AW140</f>
        <v>0</v>
      </c>
      <c r="Q144" s="47">
        <f>Data!BA140</f>
        <v>0</v>
      </c>
      <c r="R144" s="48">
        <f>Data!BE140</f>
        <v>0</v>
      </c>
      <c r="S144" s="49">
        <f>100*(Data!BB140/$C144)</f>
        <v>0</v>
      </c>
      <c r="T144" s="49">
        <f>100*(Data!$AX140/$C144)</f>
        <v>0</v>
      </c>
      <c r="U144" s="49">
        <f>IF(Data!$AF140=0,"",IF(Q143="","",IF(T144=0,100,IF(AND(T144&gt;0,T144&lt;0.3),100-(T144*6),IF(AND(T144&gt;=0.3,T144&lt;0.7),100-(T144*7),IF(AND(T144&gt;=0.7,T144&lt;1),100-(T144*8),IF(AND(T144&gt;=1,T144&lt;1.3),100-(T144*9),IF(AND(T144&gt;=1.3,T144&lt;1.7),100-(T144*10),IF(AND(T144&gt;=1.7,T144&lt;2),100-(T144*11),IF(AND(T144&gt;=2,T144&lt;2.3),100-(T144*12),IF(AND(T144&gt;=2.3,T144&lt;2.7),100-(T144*13),IF(AND(T144&gt;=2.7,T144&lt;3),100-(T144*14),IF(AND(T144&gt;=3,T144&lt;3.3),100-(T144*15),IF(AND(T144&gt;=3.3,T144&lt;3.7),100-(T144*16),IF(AND(T144&gt;=3.7,T144&lt;4),100-(T144*17),IF(AND(T144&gt;=4,T144&lt;4.3),100-(T144*18),IF(AND(T144&gt;=4.3,T144&lt;4.7),100-(T144*19),IF(AND(T144&gt;=4.7,T144&lt;=5),100-(T144*20),0))))))))))))))))))</f>
        <v>100</v>
      </c>
      <c r="V144" s="50">
        <f>IF(Data!$AF140=0,"",IF(AND(P144&lt;&gt;"",TRIM(Data!$B$5)="miles"),MAX(100-((P144*1000)/$C144),0),IF(AND(P144&lt;&gt;"",TRIM(Data!$B$5)="km"),MAX(100-((P144*1609.34)/$C144),0))))</f>
        <v>100</v>
      </c>
    </row>
    <row r="145" spans="1:22" x14ac:dyDescent="0.25">
      <c r="A145" s="27" t="str">
        <f>CONCATENATE(Data!F141," ",Data!G141)</f>
        <v xml:space="preserve"> </v>
      </c>
      <c r="B145" s="28" t="str">
        <f>CONCATENATE(Data!D141,Data!J141)</f>
        <v>CL13</v>
      </c>
      <c r="C145" s="93">
        <f>Data!AF141</f>
        <v>49.568260192871094</v>
      </c>
      <c r="D145" s="58">
        <f>IF(Data!AF141=0,"-",IF(AND(R145="",Q145&lt;&gt;""),F145*$G$4+G145*$G$5+H145*$G$6+I145*$G$7+J145*$G$8,IF(AND(Q145="",P145&lt;&gt;""),F145*$G$4+G145*$G$5+H145*$G$6+I145*$G$7,IF(AND(P145="",O145&lt;&gt;""),F145*$G$4+G145*$G$5+H145*$G$6,IF(AND(O145="",N145&lt;&gt;""),F145*$G$4+G145*$G$5,IF(AND(N145="",M145&lt;&gt;""),F145*$G$4,F145*$G$4+G145*$G$5+H145*$G$6+I145*$G$7+J145*$G$8+K145*$G$9))))))</f>
        <v>46.95828096951044</v>
      </c>
      <c r="E145" s="30" t="str">
        <f>IF(Data!AF141=0,"",IF(D145&lt;$K$7,$J$8,IF(AND(D145&gt;=$K$7,D145&lt;$K$6),$J$7,IF(AND(D145&gt;=$K$6,D145&lt;$K$5),$J$6,IF(D145&gt;=$K$5,$J$5)))))</f>
        <v>High Risk</v>
      </c>
      <c r="F145" s="29">
        <f>IF(Data!$AF141=0,"",IF(AND(M145&lt;&gt;"",TRIM(Data!$B$5)="miles"),MAX(100-((M145*1000)/$C145),0),IF(AND(M145&lt;&gt;"",TRIM(Data!$B$5)="km"),MAX(100-((M145*1609.34)/$C145),0))))</f>
        <v>100</v>
      </c>
      <c r="G145" s="29">
        <f>IF(Data!$AF141=0,"",IF(AND(N145&lt;&gt;"",TRIM(Data!$B$5)="miles"),MAX(100-((N145*1000)/$C145),0),IF(AND(N145&lt;&gt;"",TRIM(Data!$B$5)="km"),MAX(100-((N145*1609.34)/$C145),0))))</f>
        <v>100</v>
      </c>
      <c r="H145" s="29">
        <f>IF(Data!$AF141=0,"",IF(AND(O145&lt;&gt;"",TRIM(Data!$B$5)="miles"),MAX(100-((O145*1000)/$C145),0),IF(AND(O145&lt;&gt;"",TRIM(Data!$B$5)="km"),MAX(100-((O145*1609.34)/$C145),0))))</f>
        <v>100</v>
      </c>
      <c r="I145" s="29">
        <f>IF(Data!$AF141=0,"",IF(P145="","",(0.7*U145+0.3*V145)))</f>
        <v>22.439252450088198</v>
      </c>
      <c r="J145" s="29">
        <f>IF(Data!$AF141=0,"",IF(Q144="","",IF(S145=0,100,IF(AND(S145&gt;0,S145&lt;0.3),100-(S145*6),IF(AND(S145&gt;=0.3,S145&lt;0.7),100-(S145*7),IF(AND(S145&gt;=0.7,S145&lt;1),100-(S145*8),IF(AND(S145&gt;=1,S145&lt;1.3),100-(S145*9),IF(AND(S145&gt;=1.3,S145&lt;1.7),100-(S145*10),IF(AND(S145&gt;=1.7,S145&lt;2),100-(S145*11),IF(AND(S145&gt;=2,S145&lt;2.3),100-(S145*12),IF(AND(S145&gt;=2.3,S145&lt;2.7),100-(S145*13),IF(AND(S145&gt;=2.7,S145&lt;3),100-(S145*14),IF(AND(S145&gt;=3,S145&lt;3.3),100-(S145*15),IF(AND(S145&gt;=3.3,S145&lt;3.7),100-(S145*16),IF(AND(S145&gt;=3.7,S145&lt;4),100-(S145*17),IF(AND(S145&gt;=4,S145&lt;4.3),100-(S145*18),IF(AND(S145&gt;=4.3,S145&lt;4.7),100-(S145*19),IF(AND(S145&gt;=4.7,S145&lt;=5),100-(S145*20),0))))))))))))))))))</f>
        <v>0</v>
      </c>
      <c r="K145" s="29">
        <f>IF(Data!$AF141=0,"",IF(AND(R145&lt;&gt;"",TRIM(Data!$B$5)="miles"),MAX(100-((R145*1000)/$C145),0),IF(AND(R145&lt;&gt;"",TRIM(Data!$B$5)="km"),MAX(100-((R145*1609.34)/$C145),0))))</f>
        <v>79.825799894751597</v>
      </c>
      <c r="L145" s="45">
        <f t="shared" si="4"/>
        <v>26</v>
      </c>
      <c r="M145" s="46">
        <f>Data!AK141</f>
        <v>0</v>
      </c>
      <c r="N145" s="47">
        <f>Data!AO141</f>
        <v>0</v>
      </c>
      <c r="O145" s="47">
        <f>Data!AS141</f>
        <v>0</v>
      </c>
      <c r="P145" s="47">
        <f>Data!AW141</f>
        <v>4</v>
      </c>
      <c r="Q145" s="47">
        <f>Data!BA141</f>
        <v>21</v>
      </c>
      <c r="R145" s="48">
        <f>Data!BE141</f>
        <v>1</v>
      </c>
      <c r="S145" s="49">
        <f>100*(Data!BB141/$C145)</f>
        <v>19.908062338204445</v>
      </c>
      <c r="T145" s="49">
        <f>100*(Data!$AX141/$C145)</f>
        <v>4.2342624939375968</v>
      </c>
      <c r="U145" s="49">
        <f>IF(Data!$AF141=0,"",IF(Q144="","",IF(T145=0,100,IF(AND(T145&gt;0,T145&lt;0.3),100-(T145*6),IF(AND(T145&gt;=0.3,T145&lt;0.7),100-(T145*7),IF(AND(T145&gt;=0.7,T145&lt;1),100-(T145*8),IF(AND(T145&gt;=1,T145&lt;1.3),100-(T145*9),IF(AND(T145&gt;=1.3,T145&lt;1.7),100-(T145*10),IF(AND(T145&gt;=1.7,T145&lt;2),100-(T145*11),IF(AND(T145&gt;=2,T145&lt;2.3),100-(T145*12),IF(AND(T145&gt;=2.3,T145&lt;2.7),100-(T145*13),IF(AND(T145&gt;=2.7,T145&lt;3),100-(T145*14),IF(AND(T145&gt;=3,T145&lt;3.3),100-(T145*15),IF(AND(T145&gt;=3.3,T145&lt;3.7),100-(T145*16),IF(AND(T145&gt;=3.7,T145&lt;4),100-(T145*17),IF(AND(T145&gt;=4,T145&lt;4.3),100-(T145*18),IF(AND(T145&gt;=4.3,T145&lt;4.7),100-(T145*19),IF(AND(T145&gt;=4.7,T145&lt;=5),100-(T145*20),0))))))))))))))))))</f>
        <v>23.783275109123252</v>
      </c>
      <c r="V145" s="50">
        <f>IF(Data!$AF141=0,"",IF(AND(P145&lt;&gt;"",TRIM(Data!$B$5)="miles"),MAX(100-((P145*1000)/$C145),0),IF(AND(P145&lt;&gt;"",TRIM(Data!$B$5)="km"),MAX(100-((P145*1609.34)/$C145),0))))</f>
        <v>19.303199579006403</v>
      </c>
    </row>
    <row r="146" spans="1:22" x14ac:dyDescent="0.25">
      <c r="A146" s="27" t="str">
        <f>CONCATENATE(Data!F142," ",Data!G142)</f>
        <v xml:space="preserve"> </v>
      </c>
      <c r="B146" s="28" t="str">
        <f>CONCATENATE(Data!D142,Data!J142)</f>
        <v>WM01</v>
      </c>
      <c r="C146" s="93">
        <f>Data!AF142</f>
        <v>1.3794735670089722</v>
      </c>
      <c r="D146" s="58">
        <f>IF(Data!AF142=0,"-",IF(AND(R146="",Q146&lt;&gt;""),F146*$G$4+G146*$G$5+H146*$G$6+I146*$G$7+J146*$G$8,IF(AND(Q146="",P146&lt;&gt;""),F146*$G$4+G146*$G$5+H146*$G$6+I146*$G$7,IF(AND(P146="",O146&lt;&gt;""),F146*$G$4+G146*$G$5+H146*$G$6,IF(AND(O146="",N146&lt;&gt;""),F146*$G$4+G146*$G$5,IF(AND(N146="",M146&lt;&gt;""),F146*$G$4,F146*$G$4+G146*$G$5+H146*$G$6+I146*$G$7+J146*$G$8+K146*$G$9))))))</f>
        <v>100</v>
      </c>
      <c r="E146" s="30" t="str">
        <f>IF(Data!AF142=0,"",IF(D146&lt;$K$7,$J$8,IF(AND(D146&gt;=$K$7,D146&lt;$K$6),$J$7,IF(AND(D146&gt;=$K$6,D146&lt;$K$5),$J$6,IF(D146&gt;=$K$5,$J$5)))))</f>
        <v>Low Risk</v>
      </c>
      <c r="F146" s="29">
        <f>IF(Data!$AF142=0,"",IF(AND(M146&lt;&gt;"",TRIM(Data!$B$5)="miles"),MAX(100-((M146*1000)/$C146),0),IF(AND(M146&lt;&gt;"",TRIM(Data!$B$5)="km"),MAX(100-((M146*1609.34)/$C146),0))))</f>
        <v>100</v>
      </c>
      <c r="G146" s="29">
        <f>IF(Data!$AF142=0,"",IF(AND(N146&lt;&gt;"",TRIM(Data!$B$5)="miles"),MAX(100-((N146*1000)/$C146),0),IF(AND(N146&lt;&gt;"",TRIM(Data!$B$5)="km"),MAX(100-((N146*1609.34)/$C146),0))))</f>
        <v>100</v>
      </c>
      <c r="H146" s="29">
        <f>IF(Data!$AF142=0,"",IF(AND(O146&lt;&gt;"",TRIM(Data!$B$5)="miles"),MAX(100-((O146*1000)/$C146),0),IF(AND(O146&lt;&gt;"",TRIM(Data!$B$5)="km"),MAX(100-((O146*1609.34)/$C146),0))))</f>
        <v>100</v>
      </c>
      <c r="I146" s="29">
        <f>IF(Data!$AF142=0,"",IF(P146="","",(0.7*U146+0.3*V146)))</f>
        <v>100</v>
      </c>
      <c r="J146" s="29">
        <f>IF(Data!$AF142=0,"",IF(Q145="","",IF(S146=0,100,IF(AND(S146&gt;0,S146&lt;0.3),100-(S146*6),IF(AND(S146&gt;=0.3,S146&lt;0.7),100-(S146*7),IF(AND(S146&gt;=0.7,S146&lt;1),100-(S146*8),IF(AND(S146&gt;=1,S146&lt;1.3),100-(S146*9),IF(AND(S146&gt;=1.3,S146&lt;1.7),100-(S146*10),IF(AND(S146&gt;=1.7,S146&lt;2),100-(S146*11),IF(AND(S146&gt;=2,S146&lt;2.3),100-(S146*12),IF(AND(S146&gt;=2.3,S146&lt;2.7),100-(S146*13),IF(AND(S146&gt;=2.7,S146&lt;3),100-(S146*14),IF(AND(S146&gt;=3,S146&lt;3.3),100-(S146*15),IF(AND(S146&gt;=3.3,S146&lt;3.7),100-(S146*16),IF(AND(S146&gt;=3.7,S146&lt;4),100-(S146*17),IF(AND(S146&gt;=4,S146&lt;4.3),100-(S146*18),IF(AND(S146&gt;=4.3,S146&lt;4.7),100-(S146*19),IF(AND(S146&gt;=4.7,S146&lt;=5),100-(S146*20),0))))))))))))))))))</f>
        <v>100</v>
      </c>
      <c r="K146" s="29">
        <f>IF(Data!$AF142=0,"",IF(AND(R146&lt;&gt;"",TRIM(Data!$B$5)="miles"),MAX(100-((R146*1000)/$C146),0),IF(AND(R146&lt;&gt;"",TRIM(Data!$B$5)="km"),MAX(100-((R146*1609.34)/$C146),0))))</f>
        <v>100</v>
      </c>
      <c r="L146" s="45">
        <f t="shared" si="4"/>
        <v>0</v>
      </c>
      <c r="M146" s="46">
        <f>Data!AK142</f>
        <v>0</v>
      </c>
      <c r="N146" s="47">
        <f>Data!AO142</f>
        <v>0</v>
      </c>
      <c r="O146" s="47">
        <f>Data!AS142</f>
        <v>0</v>
      </c>
      <c r="P146" s="47">
        <f>Data!AW142</f>
        <v>0</v>
      </c>
      <c r="Q146" s="47">
        <f>Data!BA142</f>
        <v>0</v>
      </c>
      <c r="R146" s="48">
        <f>Data!BE142</f>
        <v>0</v>
      </c>
      <c r="S146" s="49">
        <f>100*(Data!BB142/$C146)</f>
        <v>0</v>
      </c>
      <c r="T146" s="49">
        <f>100*(Data!$AX142/$C146)</f>
        <v>0</v>
      </c>
      <c r="U146" s="49">
        <f>IF(Data!$AF142=0,"",IF(Q145="","",IF(T146=0,100,IF(AND(T146&gt;0,T146&lt;0.3),100-(T146*6),IF(AND(T146&gt;=0.3,T146&lt;0.7),100-(T146*7),IF(AND(T146&gt;=0.7,T146&lt;1),100-(T146*8),IF(AND(T146&gt;=1,T146&lt;1.3),100-(T146*9),IF(AND(T146&gt;=1.3,T146&lt;1.7),100-(T146*10),IF(AND(T146&gt;=1.7,T146&lt;2),100-(T146*11),IF(AND(T146&gt;=2,T146&lt;2.3),100-(T146*12),IF(AND(T146&gt;=2.3,T146&lt;2.7),100-(T146*13),IF(AND(T146&gt;=2.7,T146&lt;3),100-(T146*14),IF(AND(T146&gt;=3,T146&lt;3.3),100-(T146*15),IF(AND(T146&gt;=3.3,T146&lt;3.7),100-(T146*16),IF(AND(T146&gt;=3.7,T146&lt;4),100-(T146*17),IF(AND(T146&gt;=4,T146&lt;4.3),100-(T146*18),IF(AND(T146&gt;=4.3,T146&lt;4.7),100-(T146*19),IF(AND(T146&gt;=4.7,T146&lt;=5),100-(T146*20),0))))))))))))))))))</f>
        <v>100</v>
      </c>
      <c r="V146" s="50">
        <f>IF(Data!$AF142=0,"",IF(AND(P146&lt;&gt;"",TRIM(Data!$B$5)="miles"),MAX(100-((P146*1000)/$C146),0),IF(AND(P146&lt;&gt;"",TRIM(Data!$B$5)="km"),MAX(100-((P146*1609.34)/$C146),0))))</f>
        <v>100</v>
      </c>
    </row>
    <row r="147" spans="1:22" x14ac:dyDescent="0.25">
      <c r="A147" s="27" t="str">
        <f>CONCATENATE(Data!F143," ",Data!G143)</f>
        <v xml:space="preserve"> </v>
      </c>
      <c r="B147" s="28" t="str">
        <f>CONCATENATE(Data!D143,Data!J143)</f>
        <v>WM01</v>
      </c>
      <c r="C147" s="93">
        <f>Data!AF143</f>
        <v>364.75921630859375</v>
      </c>
      <c r="D147" s="58">
        <f>IF(Data!AF143=0,"-",IF(AND(R147="",Q147&lt;&gt;""),F147*$G$4+G147*$G$5+H147*$G$6+I147*$G$7+J147*$G$8,IF(AND(Q147="",P147&lt;&gt;""),F147*$G$4+G147*$G$5+H147*$G$6+I147*$G$7,IF(AND(P147="",O147&lt;&gt;""),F147*$G$4+G147*$G$5+H147*$G$6,IF(AND(O147="",N147&lt;&gt;""),F147*$G$4+G147*$G$5,IF(AND(N147="",M147&lt;&gt;""),F147*$G$4,F147*$G$4+G147*$G$5+H147*$G$6+I147*$G$7+J147*$G$8+K147*$G$9))))))</f>
        <v>62.130475560199891</v>
      </c>
      <c r="E147" s="30" t="str">
        <f>IF(Data!AF143=0,"",IF(D147&lt;$K$7,$J$8,IF(AND(D147&gt;=$K$7,D147&lt;$K$6),$J$7,IF(AND(D147&gt;=$K$6,D147&lt;$K$5),$J$6,IF(D147&gt;=$K$5,$J$5)))))</f>
        <v>Medium Risk</v>
      </c>
      <c r="F147" s="29">
        <f>IF(Data!$AF143=0,"",IF(AND(M147&lt;&gt;"",TRIM(Data!$B$5)="miles"),MAX(100-((M147*1000)/$C147),0),IF(AND(M147&lt;&gt;"",TRIM(Data!$B$5)="km"),MAX(100-((M147*1609.34)/$C147),0))))</f>
        <v>100</v>
      </c>
      <c r="G147" s="29">
        <f>IF(Data!$AF143=0,"",IF(AND(N147&lt;&gt;"",TRIM(Data!$B$5)="miles"),MAX(100-((N147*1000)/$C147),0),IF(AND(N147&lt;&gt;"",TRIM(Data!$B$5)="km"),MAX(100-((N147*1609.34)/$C147),0))))</f>
        <v>100</v>
      </c>
      <c r="H147" s="29">
        <f>IF(Data!$AF143=0,"",IF(AND(O147&lt;&gt;"",TRIM(Data!$B$5)="miles"),MAX(100-((O147*1000)/$C147),0),IF(AND(O147&lt;&gt;"",TRIM(Data!$B$5)="km"),MAX(100-((O147*1609.34)/$C147),0))))</f>
        <v>100</v>
      </c>
      <c r="I147" s="29">
        <f>IF(Data!$AF143=0,"",IF(P147="","",(0.7*U147+0.3*V147)))</f>
        <v>5.32618890049973</v>
      </c>
      <c r="J147" s="29">
        <f>IF(Data!$AF143=0,"",IF(Q146="","",IF(S147=0,100,IF(AND(S147&gt;0,S147&lt;0.3),100-(S147*6),IF(AND(S147&gt;=0.3,S147&lt;0.7),100-(S147*7),IF(AND(S147&gt;=0.7,S147&lt;1),100-(S147*8),IF(AND(S147&gt;=1,S147&lt;1.3),100-(S147*9),IF(AND(S147&gt;=1.3,S147&lt;1.7),100-(S147*10),IF(AND(S147&gt;=1.7,S147&lt;2),100-(S147*11),IF(AND(S147&gt;=2,S147&lt;2.3),100-(S147*12),IF(AND(S147&gt;=2.3,S147&lt;2.7),100-(S147*13),IF(AND(S147&gt;=2.7,S147&lt;3),100-(S147*14),IF(AND(S147&gt;=3,S147&lt;3.3),100-(S147*15),IF(AND(S147&gt;=3.3,S147&lt;3.7),100-(S147*16),IF(AND(S147&gt;=3.7,S147&lt;4),100-(S147*17),IF(AND(S147&gt;=4,S147&lt;4.3),100-(S147*18),IF(AND(S147&gt;=4.3,S147&lt;4.7),100-(S147*19),IF(AND(S147&gt;=4.7,S147&lt;=5),100-(S147*20),0))))))))))))))))))</f>
        <v>100</v>
      </c>
      <c r="K147" s="29">
        <f>IF(Data!$AF143=0,"",IF(AND(R147&lt;&gt;"",TRIM(Data!$B$5)="miles"),MAX(100-((R147*1000)/$C147),0),IF(AND(R147&lt;&gt;"",TRIM(Data!$B$5)="km"),MAX(100-((R147*1609.34)/$C147),0))))</f>
        <v>100</v>
      </c>
      <c r="L147" s="45">
        <f t="shared" si="4"/>
        <v>30</v>
      </c>
      <c r="M147" s="46">
        <f>Data!AK143</f>
        <v>0</v>
      </c>
      <c r="N147" s="47">
        <f>Data!AO143</f>
        <v>0</v>
      </c>
      <c r="O147" s="47">
        <f>Data!AS143</f>
        <v>0</v>
      </c>
      <c r="P147" s="47">
        <f>Data!AW143</f>
        <v>30</v>
      </c>
      <c r="Q147" s="47">
        <f>Data!BA143</f>
        <v>0</v>
      </c>
      <c r="R147" s="48">
        <f>Data!BE143</f>
        <v>0</v>
      </c>
      <c r="S147" s="49">
        <f>100*(Data!BB143/$C147)</f>
        <v>0</v>
      </c>
      <c r="T147" s="49">
        <f>100*(Data!$AX143/$C147)</f>
        <v>20.036657817698995</v>
      </c>
      <c r="U147" s="49">
        <f>IF(Data!$AF143=0,"",IF(Q146="","",IF(T147=0,100,IF(AND(T147&gt;0,T147&lt;0.3),100-(T147*6),IF(AND(T147&gt;=0.3,T147&lt;0.7),100-(T147*7),IF(AND(T147&gt;=0.7,T147&lt;1),100-(T147*8),IF(AND(T147&gt;=1,T147&lt;1.3),100-(T147*9),IF(AND(T147&gt;=1.3,T147&lt;1.7),100-(T147*10),IF(AND(T147&gt;=1.7,T147&lt;2),100-(T147*11),IF(AND(T147&gt;=2,T147&lt;2.3),100-(T147*12),IF(AND(T147&gt;=2.3,T147&lt;2.7),100-(T147*13),IF(AND(T147&gt;=2.7,T147&lt;3),100-(T147*14),IF(AND(T147&gt;=3,T147&lt;3.3),100-(T147*15),IF(AND(T147&gt;=3.3,T147&lt;3.7),100-(T147*16),IF(AND(T147&gt;=3.7,T147&lt;4),100-(T147*17),IF(AND(T147&gt;=4,T147&lt;4.3),100-(T147*18),IF(AND(T147&gt;=4.3,T147&lt;4.7),100-(T147*19),IF(AND(T147&gt;=4.7,T147&lt;=5),100-(T147*20),0))))))))))))))))))</f>
        <v>0</v>
      </c>
      <c r="V147" s="50">
        <f>IF(Data!$AF143=0,"",IF(AND(P147&lt;&gt;"",TRIM(Data!$B$5)="miles"),MAX(100-((P147*1000)/$C147),0),IF(AND(P147&lt;&gt;"",TRIM(Data!$B$5)="km"),MAX(100-((P147*1609.34)/$C147),0))))</f>
        <v>17.753963001665767</v>
      </c>
    </row>
    <row r="148" spans="1:22" x14ac:dyDescent="0.25">
      <c r="A148" s="27" t="str">
        <f>CONCATENATE(Data!F144," ",Data!G144)</f>
        <v xml:space="preserve"> </v>
      </c>
      <c r="B148" s="28" t="str">
        <f>CONCATENATE(Data!D144,Data!J144)</f>
        <v>CO14</v>
      </c>
      <c r="C148" s="93">
        <f>Data!AF144</f>
        <v>1379.066650390625</v>
      </c>
      <c r="D148" s="58">
        <f>IF(Data!AF144=0,"-",IF(AND(R148="",Q148&lt;&gt;""),F148*$G$4+G148*$G$5+H148*$G$6+I148*$G$7+J148*$G$8,IF(AND(Q148="",P148&lt;&gt;""),F148*$G$4+G148*$G$5+H148*$G$6+I148*$G$7,IF(AND(P148="",O148&lt;&gt;""),F148*$G$4+G148*$G$5+H148*$G$6,IF(AND(O148="",N148&lt;&gt;""),F148*$G$4+G148*$G$5,IF(AND(N148="",M148&lt;&gt;""),F148*$G$4,F148*$G$4+G148*$G$5+H148*$G$6+I148*$G$7+J148*$G$8+K148*$G$9))))))</f>
        <v>64.763221417055419</v>
      </c>
      <c r="E148" s="30" t="str">
        <f>IF(Data!AF144=0,"",IF(D148&lt;$K$7,$J$8,IF(AND(D148&gt;=$K$7,D148&lt;$K$6),$J$7,IF(AND(D148&gt;=$K$6,D148&lt;$K$5),$J$6,IF(D148&gt;=$K$5,$J$5)))))</f>
        <v>Medium Risk</v>
      </c>
      <c r="F148" s="29">
        <f>IF(Data!$AF144=0,"",IF(AND(M148&lt;&gt;"",TRIM(Data!$B$5)="miles"),MAX(100-((M148*1000)/$C148),0),IF(AND(M148&lt;&gt;"",TRIM(Data!$B$5)="km"),MAX(100-((M148*1609.34)/$C148),0))))</f>
        <v>95.649231312858973</v>
      </c>
      <c r="G148" s="29">
        <f>IF(Data!$AF144=0,"",IF(AND(N148&lt;&gt;"",TRIM(Data!$B$5)="miles"),MAX(100-((N148*1000)/$C148),0),IF(AND(N148&lt;&gt;"",TRIM(Data!$B$5)="km"),MAX(100-((N148*1609.34)/$C148),0))))</f>
        <v>100</v>
      </c>
      <c r="H148" s="29">
        <f>IF(Data!$AF144=0,"",IF(AND(O148&lt;&gt;"",TRIM(Data!$B$5)="miles"),MAX(100-((O148*1000)/$C148),0),IF(AND(O148&lt;&gt;"",TRIM(Data!$B$5)="km"),MAX(100-((O148*1609.34)/$C148),0))))</f>
        <v>98.549743770952986</v>
      </c>
      <c r="I148" s="29">
        <f>IF(Data!$AF144=0,"",IF(P148="","",(0.7*U148+0.3*V148)))</f>
        <v>14.989848029363438</v>
      </c>
      <c r="J148" s="29">
        <f>IF(Data!$AF144=0,"",IF(Q147="","",IF(S148=0,100,IF(AND(S148&gt;0,S148&lt;0.3),100-(S148*6),IF(AND(S148&gt;=0.3,S148&lt;0.7),100-(S148*7),IF(AND(S148&gt;=0.7,S148&lt;1),100-(S148*8),IF(AND(S148&gt;=1,S148&lt;1.3),100-(S148*9),IF(AND(S148&gt;=1.3,S148&lt;1.7),100-(S148*10),IF(AND(S148&gt;=1.7,S148&lt;2),100-(S148*11),IF(AND(S148&gt;=2,S148&lt;2.3),100-(S148*12),IF(AND(S148&gt;=2.3,S148&lt;2.7),100-(S148*13),IF(AND(S148&gt;=2.7,S148&lt;3),100-(S148*14),IF(AND(S148&gt;=3,S148&lt;3.3),100-(S148*15),IF(AND(S148&gt;=3.3,S148&lt;3.7),100-(S148*16),IF(AND(S148&gt;=3.7,S148&lt;4),100-(S148*17),IF(AND(S148&gt;=4,S148&lt;4.3),100-(S148*18),IF(AND(S148&gt;=4.3,S148&lt;4.7),100-(S148*19),IF(AND(S148&gt;=4.7,S148&lt;=5),100-(S148*20),0))))))))))))))))))</f>
        <v>100</v>
      </c>
      <c r="K148" s="29">
        <f>IF(Data!$AF144=0,"",IF(AND(R148&lt;&gt;"",TRIM(Data!$B$5)="miles"),MAX(100-((R148*1000)/$C148),0),IF(AND(R148&lt;&gt;"",TRIM(Data!$B$5)="km"),MAX(100-((R148*1609.34)/$C148),0))))</f>
        <v>93.473846969288445</v>
      </c>
      <c r="L148" s="45">
        <f t="shared" si="4"/>
        <v>86</v>
      </c>
      <c r="M148" s="46">
        <f>Data!AK144</f>
        <v>6</v>
      </c>
      <c r="N148" s="47">
        <f>Data!AO144</f>
        <v>0</v>
      </c>
      <c r="O148" s="47">
        <f>Data!AS144</f>
        <v>2</v>
      </c>
      <c r="P148" s="47">
        <f>Data!AW144</f>
        <v>69</v>
      </c>
      <c r="Q148" s="47">
        <f>Data!BA144</f>
        <v>0</v>
      </c>
      <c r="R148" s="48">
        <f>Data!BE144</f>
        <v>9</v>
      </c>
      <c r="S148" s="49">
        <f>100*(Data!BB144/$C148)</f>
        <v>0</v>
      </c>
      <c r="T148" s="49">
        <f>100*(Data!$AX144/$C148)</f>
        <v>5.4078678569082879</v>
      </c>
      <c r="U148" s="49">
        <f>IF(Data!$AF144=0,"",IF(Q147="","",IF(T148=0,100,IF(AND(T148&gt;0,T148&lt;0.3),100-(T148*6),IF(AND(T148&gt;=0.3,T148&lt;0.7),100-(T148*7),IF(AND(T148&gt;=0.7,T148&lt;1),100-(T148*8),IF(AND(T148&gt;=1,T148&lt;1.3),100-(T148*9),IF(AND(T148&gt;=1.3,T148&lt;1.7),100-(T148*10),IF(AND(T148&gt;=1.7,T148&lt;2),100-(T148*11),IF(AND(T148&gt;=2,T148&lt;2.3),100-(T148*12),IF(AND(T148&gt;=2.3,T148&lt;2.7),100-(T148*13),IF(AND(T148&gt;=2.7,T148&lt;3),100-(T148*14),IF(AND(T148&gt;=3,T148&lt;3.3),100-(T148*15),IF(AND(T148&gt;=3.3,T148&lt;3.7),100-(T148*16),IF(AND(T148&gt;=3.7,T148&lt;4),100-(T148*17),IF(AND(T148&gt;=4,T148&lt;4.3),100-(T148*18),IF(AND(T148&gt;=4.3,T148&lt;4.7),100-(T148*19),IF(AND(T148&gt;=4.7,T148&lt;=5),100-(T148*20),0))))))))))))))))))</f>
        <v>0</v>
      </c>
      <c r="V148" s="50">
        <f>IF(Data!$AF144=0,"",IF(AND(P148&lt;&gt;"",TRIM(Data!$B$5)="miles"),MAX(100-((P148*1000)/$C148),0),IF(AND(P148&lt;&gt;"",TRIM(Data!$B$5)="km"),MAX(100-((P148*1609.34)/$C148),0))))</f>
        <v>49.966160097878131</v>
      </c>
    </row>
    <row r="149" spans="1:22" x14ac:dyDescent="0.25">
      <c r="A149" s="27" t="str">
        <f>CONCATENATE(Data!F145," ",Data!G145)</f>
        <v xml:space="preserve"> </v>
      </c>
      <c r="B149" s="28" t="str">
        <f>CONCATENATE(Data!D145,Data!J145)</f>
        <v>JS12</v>
      </c>
      <c r="C149" s="93">
        <f>Data!AF145</f>
        <v>31.469867706298828</v>
      </c>
      <c r="D149" s="58">
        <f>IF(Data!AF145=0,"-",IF(AND(R149="",Q149&lt;&gt;""),F149*$G$4+G149*$G$5+H149*$G$6+I149*$G$7+J149*$G$8,IF(AND(Q149="",P149&lt;&gt;""),F149*$G$4+G149*$G$5+H149*$G$6+I149*$G$7,IF(AND(P149="",O149&lt;&gt;""),F149*$G$4+G149*$G$5+H149*$G$6,IF(AND(O149="",N149&lt;&gt;""),F149*$G$4+G149*$G$5,IF(AND(N149="",M149&lt;&gt;""),F149*$G$4,F149*$G$4+G149*$G$5+H149*$G$6+I149*$G$7+J149*$G$8+K149*$G$9))))))</f>
        <v>38.103723654749899</v>
      </c>
      <c r="E149" s="30" t="str">
        <f>IF(Data!AF145=0,"",IF(D149&lt;$K$7,$J$8,IF(AND(D149&gt;=$K$7,D149&lt;$K$6),$J$7,IF(AND(D149&gt;=$K$6,D149&lt;$K$5),$J$6,IF(D149&gt;=$K$5,$J$5)))))</f>
        <v>High Risk</v>
      </c>
      <c r="F149" s="29">
        <f>IF(Data!$AF145=0,"",IF(AND(M149&lt;&gt;"",TRIM(Data!$B$5)="miles"),MAX(100-((M149*1000)/$C149),0),IF(AND(M149&lt;&gt;"",TRIM(Data!$B$5)="km"),MAX(100-((M149*1609.34)/$C149),0))))</f>
        <v>100</v>
      </c>
      <c r="G149" s="29">
        <f>IF(Data!$AF145=0,"",IF(AND(N149&lt;&gt;"",TRIM(Data!$B$5)="miles"),MAX(100-((N149*1000)/$C149),0),IF(AND(N149&lt;&gt;"",TRIM(Data!$B$5)="km"),MAX(100-((N149*1609.34)/$C149),0))))</f>
        <v>100</v>
      </c>
      <c r="H149" s="29">
        <f>IF(Data!$AF145=0,"",IF(AND(O149&lt;&gt;"",TRIM(Data!$B$5)="miles"),MAX(100-((O149*1000)/$C149),0),IF(AND(O149&lt;&gt;"",TRIM(Data!$B$5)="km"),MAX(100-((O149*1609.34)/$C149),0))))</f>
        <v>68.223571534117198</v>
      </c>
      <c r="I149" s="29">
        <f>IF(Data!$AF145=0,"",IF(P149="","",(0.7*U149+0.3*V149)))</f>
        <v>3.203416253345452</v>
      </c>
      <c r="J149" s="29">
        <f>IF(Data!$AF145=0,"",IF(Q148="","",IF(S149=0,100,IF(AND(S149&gt;0,S149&lt;0.3),100-(S149*6),IF(AND(S149&gt;=0.3,S149&lt;0.7),100-(S149*7),IF(AND(S149&gt;=0.7,S149&lt;1),100-(S149*8),IF(AND(S149&gt;=1,S149&lt;1.3),100-(S149*9),IF(AND(S149&gt;=1.3,S149&lt;1.7),100-(S149*10),IF(AND(S149&gt;=1.7,S149&lt;2),100-(S149*11),IF(AND(S149&gt;=2,S149&lt;2.3),100-(S149*12),IF(AND(S149&gt;=2.3,S149&lt;2.7),100-(S149*13),IF(AND(S149&gt;=2.7,S149&lt;3),100-(S149*14),IF(AND(S149&gt;=3,S149&lt;3.3),100-(S149*15),IF(AND(S149&gt;=3.3,S149&lt;3.7),100-(S149*16),IF(AND(S149&gt;=3.7,S149&lt;4),100-(S149*17),IF(AND(S149&gt;=4,S149&lt;4.3),100-(S149*18),IF(AND(S149&gt;=4.3,S149&lt;4.7),100-(S149*19),IF(AND(S149&gt;=4.7,S149&lt;=5),100-(S149*20),0))))))))))))))))))</f>
        <v>0</v>
      </c>
      <c r="K149" s="29">
        <f>IF(Data!$AF145=0,"",IF(AND(R149&lt;&gt;"",TRIM(Data!$B$5)="miles"),MAX(100-((R149*1000)/$C149),0),IF(AND(R149&lt;&gt;"",TRIM(Data!$B$5)="km"),MAX(100-((R149*1609.34)/$C149),0))))</f>
        <v>100</v>
      </c>
      <c r="L149" s="45">
        <f t="shared" si="4"/>
        <v>8</v>
      </c>
      <c r="M149" s="46">
        <f>Data!AK145</f>
        <v>0</v>
      </c>
      <c r="N149" s="47">
        <f>Data!AO145</f>
        <v>0</v>
      </c>
      <c r="O149" s="47">
        <f>Data!AS145</f>
        <v>1</v>
      </c>
      <c r="P149" s="47">
        <f>Data!AW145</f>
        <v>4</v>
      </c>
      <c r="Q149" s="47">
        <f>Data!BA145</f>
        <v>3</v>
      </c>
      <c r="R149" s="48">
        <f>Data!BE145</f>
        <v>0</v>
      </c>
      <c r="S149" s="49">
        <f>100*(Data!BB145/$C149)</f>
        <v>10.382475768327746</v>
      </c>
      <c r="T149" s="49">
        <f>100*(Data!$AX145/$C149)</f>
        <v>4.7711845533324677</v>
      </c>
      <c r="U149" s="49">
        <f>IF(Data!$AF145=0,"",IF(Q148="","",IF(T149=0,100,IF(AND(T149&gt;0,T149&lt;0.3),100-(T149*6),IF(AND(T149&gt;=0.3,T149&lt;0.7),100-(T149*7),IF(AND(T149&gt;=0.7,T149&lt;1),100-(T149*8),IF(AND(T149&gt;=1,T149&lt;1.3),100-(T149*9),IF(AND(T149&gt;=1.3,T149&lt;1.7),100-(T149*10),IF(AND(T149&gt;=1.7,T149&lt;2),100-(T149*11),IF(AND(T149&gt;=2,T149&lt;2.3),100-(T149*12),IF(AND(T149&gt;=2.3,T149&lt;2.7),100-(T149*13),IF(AND(T149&gt;=2.7,T149&lt;3),100-(T149*14),IF(AND(T149&gt;=3,T149&lt;3.3),100-(T149*15),IF(AND(T149&gt;=3.3,T149&lt;3.7),100-(T149*16),IF(AND(T149&gt;=3.7,T149&lt;4),100-(T149*17),IF(AND(T149&gt;=4,T149&lt;4.3),100-(T149*18),IF(AND(T149&gt;=4.3,T149&lt;4.7),100-(T149*19),IF(AND(T149&gt;=4.7,T149&lt;=5),100-(T149*20),0))))))))))))))))))</f>
        <v>4.5763089333506457</v>
      </c>
      <c r="V149" s="50">
        <f>IF(Data!$AF145=0,"",IF(AND(P149&lt;&gt;"",TRIM(Data!$B$5)="miles"),MAX(100-((P149*1000)/$C149),0),IF(AND(P149&lt;&gt;"",TRIM(Data!$B$5)="km"),MAX(100-((P149*1609.34)/$C149),0))))</f>
        <v>0</v>
      </c>
    </row>
    <row r="150" spans="1:22" x14ac:dyDescent="0.25">
      <c r="A150" s="27" t="str">
        <f>CONCATENATE(Data!F146," ",Data!G146)</f>
        <v xml:space="preserve"> </v>
      </c>
      <c r="B150" s="28" t="str">
        <f>CONCATENATE(Data!D146,Data!J146)</f>
        <v>AJ01, AJ02, AJ03</v>
      </c>
      <c r="C150" s="93">
        <f>Data!AF146</f>
        <v>7.8209395408630371</v>
      </c>
      <c r="D150" s="58">
        <f>IF(Data!AF146=0,"-",IF(AND(R150="",Q150&lt;&gt;""),F150*$G$4+G150*$G$5+H150*$G$6+I150*$G$7+J150*$G$8,IF(AND(Q150="",P150&lt;&gt;""),F150*$G$4+G150*$G$5+H150*$G$6+I150*$G$7,IF(AND(P150="",O150&lt;&gt;""),F150*$G$4+G150*$G$5+H150*$G$6,IF(AND(O150="",N150&lt;&gt;""),F150*$G$4+G150*$G$5,IF(AND(N150="",M150&lt;&gt;""),F150*$G$4,F150*$G$4+G150*$G$5+H150*$G$6+I150*$G$7+J150*$G$8+K150*$G$9))))))</f>
        <v>90</v>
      </c>
      <c r="E150" s="30" t="str">
        <f>IF(Data!AF146=0,"",IF(D150&lt;$K$7,$J$8,IF(AND(D150&gt;=$K$7,D150&lt;$K$6),$J$7,IF(AND(D150&gt;=$K$6,D150&lt;$K$5),$J$6,IF(D150&gt;=$K$5,$J$5)))))</f>
        <v>Mild Risk</v>
      </c>
      <c r="F150" s="29">
        <f>IF(Data!$AF146=0,"",IF(AND(M150&lt;&gt;"",TRIM(Data!$B$5)="miles"),MAX(100-((M150*1000)/$C150),0),IF(AND(M150&lt;&gt;"",TRIM(Data!$B$5)="km"),MAX(100-((M150*1609.34)/$C150),0))))</f>
        <v>100</v>
      </c>
      <c r="G150" s="29">
        <f>IF(Data!$AF146=0,"",IF(AND(N150&lt;&gt;"",TRIM(Data!$B$5)="miles"),MAX(100-((N150*1000)/$C150),0),IF(AND(N150&lt;&gt;"",TRIM(Data!$B$5)="km"),MAX(100-((N150*1609.34)/$C150),0))))</f>
        <v>100</v>
      </c>
      <c r="H150" s="29">
        <f>IF(Data!$AF146=0,"",IF(AND(O150&lt;&gt;"",TRIM(Data!$B$5)="miles"),MAX(100-((O150*1000)/$C150),0),IF(AND(O150&lt;&gt;"",TRIM(Data!$B$5)="km"),MAX(100-((O150*1609.34)/$C150),0))))</f>
        <v>100</v>
      </c>
      <c r="I150" s="29">
        <f>IF(Data!$AF146=0,"",IF(P150="","",(0.7*U150+0.3*V150)))</f>
        <v>100</v>
      </c>
      <c r="J150" s="29">
        <f>IF(Data!$AF146=0,"",IF(Q149="","",IF(S150=0,100,IF(AND(S150&gt;0,S150&lt;0.3),100-(S150*6),IF(AND(S150&gt;=0.3,S150&lt;0.7),100-(S150*7),IF(AND(S150&gt;=0.7,S150&lt;1),100-(S150*8),IF(AND(S150&gt;=1,S150&lt;1.3),100-(S150*9),IF(AND(S150&gt;=1.3,S150&lt;1.7),100-(S150*10),IF(AND(S150&gt;=1.7,S150&lt;2),100-(S150*11),IF(AND(S150&gt;=2,S150&lt;2.3),100-(S150*12),IF(AND(S150&gt;=2.3,S150&lt;2.7),100-(S150*13),IF(AND(S150&gt;=2.7,S150&lt;3),100-(S150*14),IF(AND(S150&gt;=3,S150&lt;3.3),100-(S150*15),IF(AND(S150&gt;=3.3,S150&lt;3.7),100-(S150*16),IF(AND(S150&gt;=3.7,S150&lt;4),100-(S150*17),IF(AND(S150&gt;=4,S150&lt;4.3),100-(S150*18),IF(AND(S150&gt;=4.3,S150&lt;4.7),100-(S150*19),IF(AND(S150&gt;=4.7,S150&lt;=5),100-(S150*20),0))))))))))))))))))</f>
        <v>100</v>
      </c>
      <c r="K150" s="29">
        <f>IF(Data!$AF146=0,"",IF(AND(R150&lt;&gt;"",TRIM(Data!$B$5)="miles"),MAX(100-((R150*1000)/$C150),0),IF(AND(R150&lt;&gt;"",TRIM(Data!$B$5)="km"),MAX(100-((R150*1609.34)/$C150),0))))</f>
        <v>0</v>
      </c>
      <c r="L150" s="45">
        <f t="shared" si="4"/>
        <v>2</v>
      </c>
      <c r="M150" s="46">
        <f>Data!AK146</f>
        <v>0</v>
      </c>
      <c r="N150" s="47">
        <f>Data!AO146</f>
        <v>0</v>
      </c>
      <c r="O150" s="47">
        <f>Data!AS146</f>
        <v>0</v>
      </c>
      <c r="P150" s="47">
        <f>Data!AW146</f>
        <v>0</v>
      </c>
      <c r="Q150" s="47">
        <f>Data!BA146</f>
        <v>0</v>
      </c>
      <c r="R150" s="48">
        <f>Data!BE146</f>
        <v>2</v>
      </c>
      <c r="S150" s="49">
        <f>100*(Data!BB146/$C150)</f>
        <v>0</v>
      </c>
      <c r="T150" s="49">
        <f>100*(Data!$AX146/$C150)</f>
        <v>0</v>
      </c>
      <c r="U150" s="49">
        <f>IF(Data!$AF146=0,"",IF(Q149="","",IF(T150=0,100,IF(AND(T150&gt;0,T150&lt;0.3),100-(T150*6),IF(AND(T150&gt;=0.3,T150&lt;0.7),100-(T150*7),IF(AND(T150&gt;=0.7,T150&lt;1),100-(T150*8),IF(AND(T150&gt;=1,T150&lt;1.3),100-(T150*9),IF(AND(T150&gt;=1.3,T150&lt;1.7),100-(T150*10),IF(AND(T150&gt;=1.7,T150&lt;2),100-(T150*11),IF(AND(T150&gt;=2,T150&lt;2.3),100-(T150*12),IF(AND(T150&gt;=2.3,T150&lt;2.7),100-(T150*13),IF(AND(T150&gt;=2.7,T150&lt;3),100-(T150*14),IF(AND(T150&gt;=3,T150&lt;3.3),100-(T150*15),IF(AND(T150&gt;=3.3,T150&lt;3.7),100-(T150*16),IF(AND(T150&gt;=3.7,T150&lt;4),100-(T150*17),IF(AND(T150&gt;=4,T150&lt;4.3),100-(T150*18),IF(AND(T150&gt;=4.3,T150&lt;4.7),100-(T150*19),IF(AND(T150&gt;=4.7,T150&lt;=5),100-(T150*20),0))))))))))))))))))</f>
        <v>100</v>
      </c>
      <c r="V150" s="50">
        <f>IF(Data!$AF146=0,"",IF(AND(P150&lt;&gt;"",TRIM(Data!$B$5)="miles"),MAX(100-((P150*1000)/$C150),0),IF(AND(P150&lt;&gt;"",TRIM(Data!$B$5)="km"),MAX(100-((P150*1609.34)/$C150),0))))</f>
        <v>100</v>
      </c>
    </row>
    <row r="151" spans="1:22" x14ac:dyDescent="0.25">
      <c r="A151" s="27" t="str">
        <f>CONCATENATE(Data!F147," ",Data!G147)</f>
        <v xml:space="preserve"> </v>
      </c>
      <c r="B151" s="28" t="str">
        <f>CONCATENATE(Data!D147,Data!J147)</f>
        <v>AJ01, AJ02, AJ03</v>
      </c>
      <c r="C151" s="93">
        <f>Data!AF147</f>
        <v>57.291572570800781</v>
      </c>
      <c r="D151" s="58">
        <f>IF(Data!AF147=0,"-",IF(AND(R151="",Q151&lt;&gt;""),F151*$G$4+G151*$G$5+H151*$G$6+I151*$G$7+J151*$G$8,IF(AND(Q151="",P151&lt;&gt;""),F151*$G$4+G151*$G$5+H151*$G$6+I151*$G$7,IF(AND(P151="",O151&lt;&gt;""),F151*$G$4+G151*$G$5+H151*$G$6,IF(AND(O151="",N151&lt;&gt;""),F151*$G$4+G151*$G$5,IF(AND(N151="",M151&lt;&gt;""),F151*$G$4,F151*$G$4+G151*$G$5+H151*$G$6+I151*$G$7+J151*$G$8+K151*$G$9))))))</f>
        <v>53.018170351220839</v>
      </c>
      <c r="E151" s="30" t="str">
        <f>IF(Data!AF147=0,"",IF(D151&lt;$K$7,$J$8,IF(AND(D151&gt;=$K$7,D151&lt;$K$6),$J$7,IF(AND(D151&gt;=$K$6,D151&lt;$K$5),$J$6,IF(D151&gt;=$K$5,$J$5)))))</f>
        <v>High Risk</v>
      </c>
      <c r="F151" s="29">
        <f>IF(Data!$AF147=0,"",IF(AND(M151&lt;&gt;"",TRIM(Data!$B$5)="miles"),MAX(100-((M151*1000)/$C151),0),IF(AND(M151&lt;&gt;"",TRIM(Data!$B$5)="km"),MAX(100-((M151*1609.34)/$C151),0))))</f>
        <v>100</v>
      </c>
      <c r="G151" s="29">
        <f>IF(Data!$AF147=0,"",IF(AND(N151&lt;&gt;"",TRIM(Data!$B$5)="miles"),MAX(100-((N151*1000)/$C151),0),IF(AND(N151&lt;&gt;"",TRIM(Data!$B$5)="km"),MAX(100-((N151*1609.34)/$C151),0))))</f>
        <v>100</v>
      </c>
      <c r="H151" s="29">
        <f>IF(Data!$AF147=0,"",IF(AND(O151&lt;&gt;"",TRIM(Data!$B$5)="miles"),MAX(100-((O151*1000)/$C151),0),IF(AND(O151&lt;&gt;"",TRIM(Data!$B$5)="km"),MAX(100-((O151*1609.34)/$C151),0))))</f>
        <v>100</v>
      </c>
      <c r="I151" s="29">
        <f>IF(Data!$AF147=0,"",IF(P151="","",(0.7*U151+0.3*V151)))</f>
        <v>0</v>
      </c>
      <c r="J151" s="29">
        <f>IF(Data!$AF147=0,"",IF(Q150="","",IF(S151=0,100,IF(AND(S151&gt;0,S151&lt;0.3),100-(S151*6),IF(AND(S151&gt;=0.3,S151&lt;0.7),100-(S151*7),IF(AND(S151&gt;=0.7,S151&lt;1),100-(S151*8),IF(AND(S151&gt;=1,S151&lt;1.3),100-(S151*9),IF(AND(S151&gt;=1.3,S151&lt;1.7),100-(S151*10),IF(AND(S151&gt;=1.7,S151&lt;2),100-(S151*11),IF(AND(S151&gt;=2,S151&lt;2.3),100-(S151*12),IF(AND(S151&gt;=2.3,S151&lt;2.7),100-(S151*13),IF(AND(S151&gt;=2.7,S151&lt;3),100-(S151*14),IF(AND(S151&gt;=3,S151&lt;3.3),100-(S151*15),IF(AND(S151&gt;=3.3,S151&lt;3.7),100-(S151*16),IF(AND(S151&gt;=3.7,S151&lt;4),100-(S151*17),IF(AND(S151&gt;=4,S151&lt;4.3),100-(S151*18),IF(AND(S151&gt;=4.3,S151&lt;4.7),100-(S151*19),IF(AND(S151&gt;=4.7,S151&lt;=5),100-(S151*20),0))))))))))))))))))</f>
        <v>100</v>
      </c>
      <c r="K151" s="29">
        <f>IF(Data!$AF147=0,"",IF(AND(R151&lt;&gt;"",TRIM(Data!$B$5)="miles"),MAX(100-((R151*1000)/$C151),0),IF(AND(R151&lt;&gt;"",TRIM(Data!$B$5)="km"),MAX(100-((R151*1609.34)/$C151),0))))</f>
        <v>30.181703512208358</v>
      </c>
      <c r="L151" s="45">
        <f t="shared" si="4"/>
        <v>13</v>
      </c>
      <c r="M151" s="46">
        <f>Data!AK147</f>
        <v>0</v>
      </c>
      <c r="N151" s="47">
        <f>Data!AO147</f>
        <v>0</v>
      </c>
      <c r="O151" s="47">
        <f>Data!AS147</f>
        <v>0</v>
      </c>
      <c r="P151" s="47">
        <f>Data!AW147</f>
        <v>9</v>
      </c>
      <c r="Q151" s="47">
        <f>Data!BA147</f>
        <v>0</v>
      </c>
      <c r="R151" s="48">
        <f>Data!BE147</f>
        <v>4</v>
      </c>
      <c r="S151" s="49">
        <f>100*(Data!BB147/$C151)</f>
        <v>0</v>
      </c>
      <c r="T151" s="49">
        <f>100*(Data!$AX147/$C151)</f>
        <v>7.1906309838133158</v>
      </c>
      <c r="U151" s="49">
        <f>IF(Data!$AF147=0,"",IF(Q150="","",IF(T151=0,100,IF(AND(T151&gt;0,T151&lt;0.3),100-(T151*6),IF(AND(T151&gt;=0.3,T151&lt;0.7),100-(T151*7),IF(AND(T151&gt;=0.7,T151&lt;1),100-(T151*8),IF(AND(T151&gt;=1,T151&lt;1.3),100-(T151*9),IF(AND(T151&gt;=1.3,T151&lt;1.7),100-(T151*10),IF(AND(T151&gt;=1.7,T151&lt;2),100-(T151*11),IF(AND(T151&gt;=2,T151&lt;2.3),100-(T151*12),IF(AND(T151&gt;=2.3,T151&lt;2.7),100-(T151*13),IF(AND(T151&gt;=2.7,T151&lt;3),100-(T151*14),IF(AND(T151&gt;=3,T151&lt;3.3),100-(T151*15),IF(AND(T151&gt;=3.3,T151&lt;3.7),100-(T151*16),IF(AND(T151&gt;=3.7,T151&lt;4),100-(T151*17),IF(AND(T151&gt;=4,T151&lt;4.3),100-(T151*18),IF(AND(T151&gt;=4.3,T151&lt;4.7),100-(T151*19),IF(AND(T151&gt;=4.7,T151&lt;=5),100-(T151*20),0))))))))))))))))))</f>
        <v>0</v>
      </c>
      <c r="V151" s="50">
        <f>IF(Data!$AF147=0,"",IF(AND(P151&lt;&gt;"",TRIM(Data!$B$5)="miles"),MAX(100-((P151*1000)/$C151),0),IF(AND(P151&lt;&gt;"",TRIM(Data!$B$5)="km"),MAX(100-((P151*1609.34)/$C151),0))))</f>
        <v>0</v>
      </c>
    </row>
    <row r="152" spans="1:22" x14ac:dyDescent="0.25">
      <c r="A152" s="27" t="str">
        <f>CONCATENATE(Data!F148," ",Data!G148)</f>
        <v xml:space="preserve"> </v>
      </c>
      <c r="B152" s="28" t="str">
        <f>CONCATENATE(Data!D148,Data!J148)</f>
        <v>GE01</v>
      </c>
      <c r="C152" s="93">
        <f>Data!AF148</f>
        <v>8.4840621948242188</v>
      </c>
      <c r="D152" s="58">
        <f>IF(Data!AF148=0,"-",IF(AND(R152="",Q152&lt;&gt;""),F152*$G$4+G152*$G$5+H152*$G$6+I152*$G$7+J152*$G$8,IF(AND(Q152="",P152&lt;&gt;""),F152*$G$4+G152*$G$5+H152*$G$6+I152*$G$7,IF(AND(P152="",O152&lt;&gt;""),F152*$G$4+G152*$G$5+H152*$G$6,IF(AND(O152="",N152&lt;&gt;""),F152*$G$4+G152*$G$5,IF(AND(N152="",M152&lt;&gt;""),F152*$G$4,F152*$G$4+G152*$G$5+H152*$G$6+I152*$G$7+J152*$G$8+K152*$G$9))))))</f>
        <v>100</v>
      </c>
      <c r="E152" s="30" t="str">
        <f>IF(Data!AF148=0,"",IF(D152&lt;$K$7,$J$8,IF(AND(D152&gt;=$K$7,D152&lt;$K$6),$J$7,IF(AND(D152&gt;=$K$6,D152&lt;$K$5),$J$6,IF(D152&gt;=$K$5,$J$5)))))</f>
        <v>Low Risk</v>
      </c>
      <c r="F152" s="29">
        <f>IF(Data!$AF148=0,"",IF(AND(M152&lt;&gt;"",TRIM(Data!$B$5)="miles"),MAX(100-((M152*1000)/$C152),0),IF(AND(M152&lt;&gt;"",TRIM(Data!$B$5)="km"),MAX(100-((M152*1609.34)/$C152),0))))</f>
        <v>100</v>
      </c>
      <c r="G152" s="29">
        <f>IF(Data!$AF148=0,"",IF(AND(N152&lt;&gt;"",TRIM(Data!$B$5)="miles"),MAX(100-((N152*1000)/$C152),0),IF(AND(N152&lt;&gt;"",TRIM(Data!$B$5)="km"),MAX(100-((N152*1609.34)/$C152),0))))</f>
        <v>100</v>
      </c>
      <c r="H152" s="29">
        <f>IF(Data!$AF148=0,"",IF(AND(O152&lt;&gt;"",TRIM(Data!$B$5)="miles"),MAX(100-((O152*1000)/$C152),0),IF(AND(O152&lt;&gt;"",TRIM(Data!$B$5)="km"),MAX(100-((O152*1609.34)/$C152),0))))</f>
        <v>100</v>
      </c>
      <c r="I152" s="29">
        <f>IF(Data!$AF148=0,"",IF(P152="","",(0.7*U152+0.3*V152)))</f>
        <v>100</v>
      </c>
      <c r="J152" s="29">
        <f>IF(Data!$AF148=0,"",IF(Q151="","",IF(S152=0,100,IF(AND(S152&gt;0,S152&lt;0.3),100-(S152*6),IF(AND(S152&gt;=0.3,S152&lt;0.7),100-(S152*7),IF(AND(S152&gt;=0.7,S152&lt;1),100-(S152*8),IF(AND(S152&gt;=1,S152&lt;1.3),100-(S152*9),IF(AND(S152&gt;=1.3,S152&lt;1.7),100-(S152*10),IF(AND(S152&gt;=1.7,S152&lt;2),100-(S152*11),IF(AND(S152&gt;=2,S152&lt;2.3),100-(S152*12),IF(AND(S152&gt;=2.3,S152&lt;2.7),100-(S152*13),IF(AND(S152&gt;=2.7,S152&lt;3),100-(S152*14),IF(AND(S152&gt;=3,S152&lt;3.3),100-(S152*15),IF(AND(S152&gt;=3.3,S152&lt;3.7),100-(S152*16),IF(AND(S152&gt;=3.7,S152&lt;4),100-(S152*17),IF(AND(S152&gt;=4,S152&lt;4.3),100-(S152*18),IF(AND(S152&gt;=4.3,S152&lt;4.7),100-(S152*19),IF(AND(S152&gt;=4.7,S152&lt;=5),100-(S152*20),0))))))))))))))))))</f>
        <v>100</v>
      </c>
      <c r="K152" s="29">
        <f>IF(Data!$AF148=0,"",IF(AND(R152&lt;&gt;"",TRIM(Data!$B$5)="miles"),MAX(100-((R152*1000)/$C152),0),IF(AND(R152&lt;&gt;"",TRIM(Data!$B$5)="km"),MAX(100-((R152*1609.34)/$C152),0))))</f>
        <v>100</v>
      </c>
      <c r="L152" s="45">
        <f t="shared" si="4"/>
        <v>0</v>
      </c>
      <c r="M152" s="46">
        <f>Data!AK148</f>
        <v>0</v>
      </c>
      <c r="N152" s="47">
        <f>Data!AO148</f>
        <v>0</v>
      </c>
      <c r="O152" s="47">
        <f>Data!AS148</f>
        <v>0</v>
      </c>
      <c r="P152" s="47">
        <f>Data!AW148</f>
        <v>0</v>
      </c>
      <c r="Q152" s="47">
        <f>Data!BA148</f>
        <v>0</v>
      </c>
      <c r="R152" s="48">
        <f>Data!BE148</f>
        <v>0</v>
      </c>
      <c r="S152" s="49">
        <f>100*(Data!BB148/$C152)</f>
        <v>0</v>
      </c>
      <c r="T152" s="49">
        <f>100*(Data!$AX148/$C152)</f>
        <v>0</v>
      </c>
      <c r="U152" s="49">
        <f>IF(Data!$AF148=0,"",IF(Q151="","",IF(T152=0,100,IF(AND(T152&gt;0,T152&lt;0.3),100-(T152*6),IF(AND(T152&gt;=0.3,T152&lt;0.7),100-(T152*7),IF(AND(T152&gt;=0.7,T152&lt;1),100-(T152*8),IF(AND(T152&gt;=1,T152&lt;1.3),100-(T152*9),IF(AND(T152&gt;=1.3,T152&lt;1.7),100-(T152*10),IF(AND(T152&gt;=1.7,T152&lt;2),100-(T152*11),IF(AND(T152&gt;=2,T152&lt;2.3),100-(T152*12),IF(AND(T152&gt;=2.3,T152&lt;2.7),100-(T152*13),IF(AND(T152&gt;=2.7,T152&lt;3),100-(T152*14),IF(AND(T152&gt;=3,T152&lt;3.3),100-(T152*15),IF(AND(T152&gt;=3.3,T152&lt;3.7),100-(T152*16),IF(AND(T152&gt;=3.7,T152&lt;4),100-(T152*17),IF(AND(T152&gt;=4,T152&lt;4.3),100-(T152*18),IF(AND(T152&gt;=4.3,T152&lt;4.7),100-(T152*19),IF(AND(T152&gt;=4.7,T152&lt;=5),100-(T152*20),0))))))))))))))))))</f>
        <v>100</v>
      </c>
      <c r="V152" s="50">
        <f>IF(Data!$AF148=0,"",IF(AND(P152&lt;&gt;"",TRIM(Data!$B$5)="miles"),MAX(100-((P152*1000)/$C152),0),IF(AND(P152&lt;&gt;"",TRIM(Data!$B$5)="km"),MAX(100-((P152*1609.34)/$C152),0))))</f>
        <v>100</v>
      </c>
    </row>
    <row r="153" spans="1:22" x14ac:dyDescent="0.25">
      <c r="A153" s="27" t="str">
        <f>CONCATENATE(Data!F149," ",Data!G149)</f>
        <v xml:space="preserve"> </v>
      </c>
      <c r="B153" s="28" t="str">
        <f>CONCATENATE(Data!D149,Data!J149)</f>
        <v>GE01</v>
      </c>
      <c r="C153" s="93">
        <f>Data!AF149</f>
        <v>12.099512100219727</v>
      </c>
      <c r="D153" s="58">
        <f>IF(Data!AF149=0,"-",IF(AND(R153="",Q153&lt;&gt;""),F153*$G$4+G153*$G$5+H153*$G$6+I153*$G$7+J153*$G$8,IF(AND(Q153="",P153&lt;&gt;""),F153*$G$4+G153*$G$5+H153*$G$6+I153*$G$7,IF(AND(P153="",O153&lt;&gt;""),F153*$G$4+G153*$G$5+H153*$G$6,IF(AND(O153="",N153&lt;&gt;""),F153*$G$4+G153*$G$5,IF(AND(N153="",M153&lt;&gt;""),F153*$G$4,F153*$G$4+G153*$G$5+H153*$G$6+I153*$G$7+J153*$G$8+K153*$G$9))))))</f>
        <v>60</v>
      </c>
      <c r="E153" s="30" t="str">
        <f>IF(Data!AF149=0,"",IF(D153&lt;$K$7,$J$8,IF(AND(D153&gt;=$K$7,D153&lt;$K$6),$J$7,IF(AND(D153&gt;=$K$6,D153&lt;$K$5),$J$6,IF(D153&gt;=$K$5,$J$5)))))</f>
        <v>Medium Risk</v>
      </c>
      <c r="F153" s="29">
        <f>IF(Data!$AF149=0,"",IF(AND(M153&lt;&gt;"",TRIM(Data!$B$5)="miles"),MAX(100-((M153*1000)/$C153),0),IF(AND(M153&lt;&gt;"",TRIM(Data!$B$5)="km"),MAX(100-((M153*1609.34)/$C153),0))))</f>
        <v>100</v>
      </c>
      <c r="G153" s="29">
        <f>IF(Data!$AF149=0,"",IF(AND(N153&lt;&gt;"",TRIM(Data!$B$5)="miles"),MAX(100-((N153*1000)/$C153),0),IF(AND(N153&lt;&gt;"",TRIM(Data!$B$5)="km"),MAX(100-((N153*1609.34)/$C153),0))))</f>
        <v>100</v>
      </c>
      <c r="H153" s="29">
        <f>IF(Data!$AF149=0,"",IF(AND(O153&lt;&gt;"",TRIM(Data!$B$5)="miles"),MAX(100-((O153*1000)/$C153),0),IF(AND(O153&lt;&gt;"",TRIM(Data!$B$5)="km"),MAX(100-((O153*1609.34)/$C153),0))))</f>
        <v>100</v>
      </c>
      <c r="I153" s="29">
        <f>IF(Data!$AF149=0,"",IF(P153="","",(0.7*U153+0.3*V153)))</f>
        <v>0</v>
      </c>
      <c r="J153" s="29">
        <f>IF(Data!$AF149=0,"",IF(Q152="","",IF(S153=0,100,IF(AND(S153&gt;0,S153&lt;0.3),100-(S153*6),IF(AND(S153&gt;=0.3,S153&lt;0.7),100-(S153*7),IF(AND(S153&gt;=0.7,S153&lt;1),100-(S153*8),IF(AND(S153&gt;=1,S153&lt;1.3),100-(S153*9),IF(AND(S153&gt;=1.3,S153&lt;1.7),100-(S153*10),IF(AND(S153&gt;=1.7,S153&lt;2),100-(S153*11),IF(AND(S153&gt;=2,S153&lt;2.3),100-(S153*12),IF(AND(S153&gt;=2.3,S153&lt;2.7),100-(S153*13),IF(AND(S153&gt;=2.7,S153&lt;3),100-(S153*14),IF(AND(S153&gt;=3,S153&lt;3.3),100-(S153*15),IF(AND(S153&gt;=3.3,S153&lt;3.7),100-(S153*16),IF(AND(S153&gt;=3.7,S153&lt;4),100-(S153*17),IF(AND(S153&gt;=4,S153&lt;4.3),100-(S153*18),IF(AND(S153&gt;=4.3,S153&lt;4.7),100-(S153*19),IF(AND(S153&gt;=4.7,S153&lt;=5),100-(S153*20),0))))))))))))))))))</f>
        <v>100</v>
      </c>
      <c r="K153" s="29">
        <f>IF(Data!$AF149=0,"",IF(AND(R153&lt;&gt;"",TRIM(Data!$B$5)="miles"),MAX(100-((R153*1000)/$C153),0),IF(AND(R153&lt;&gt;"",TRIM(Data!$B$5)="km"),MAX(100-((R153*1609.34)/$C153),0))))</f>
        <v>100</v>
      </c>
      <c r="L153" s="45">
        <f t="shared" si="4"/>
        <v>3</v>
      </c>
      <c r="M153" s="46">
        <f>Data!AK149</f>
        <v>0</v>
      </c>
      <c r="N153" s="47">
        <f>Data!AO149</f>
        <v>0</v>
      </c>
      <c r="O153" s="47">
        <f>Data!AS149</f>
        <v>0</v>
      </c>
      <c r="P153" s="47">
        <f>Data!AW149</f>
        <v>3</v>
      </c>
      <c r="Q153" s="47">
        <f>Data!BA149</f>
        <v>0</v>
      </c>
      <c r="R153" s="48">
        <f>Data!BE149</f>
        <v>0</v>
      </c>
      <c r="S153" s="49">
        <f>100*(Data!BB149/$C153)</f>
        <v>0</v>
      </c>
      <c r="T153" s="49">
        <f>100*(Data!$AX149/$C153)</f>
        <v>5.8052200877447282</v>
      </c>
      <c r="U153" s="49">
        <f>IF(Data!$AF149=0,"",IF(Q152="","",IF(T153=0,100,IF(AND(T153&gt;0,T153&lt;0.3),100-(T153*6),IF(AND(T153&gt;=0.3,T153&lt;0.7),100-(T153*7),IF(AND(T153&gt;=0.7,T153&lt;1),100-(T153*8),IF(AND(T153&gt;=1,T153&lt;1.3),100-(T153*9),IF(AND(T153&gt;=1.3,T153&lt;1.7),100-(T153*10),IF(AND(T153&gt;=1.7,T153&lt;2),100-(T153*11),IF(AND(T153&gt;=2,T153&lt;2.3),100-(T153*12),IF(AND(T153&gt;=2.3,T153&lt;2.7),100-(T153*13),IF(AND(T153&gt;=2.7,T153&lt;3),100-(T153*14),IF(AND(T153&gt;=3,T153&lt;3.3),100-(T153*15),IF(AND(T153&gt;=3.3,T153&lt;3.7),100-(T153*16),IF(AND(T153&gt;=3.7,T153&lt;4),100-(T153*17),IF(AND(T153&gt;=4,T153&lt;4.3),100-(T153*18),IF(AND(T153&gt;=4.3,T153&lt;4.7),100-(T153*19),IF(AND(T153&gt;=4.7,T153&lt;=5),100-(T153*20),0))))))))))))))))))</f>
        <v>0</v>
      </c>
      <c r="V153" s="50">
        <f>IF(Data!$AF149=0,"",IF(AND(P153&lt;&gt;"",TRIM(Data!$B$5)="miles"),MAX(100-((P153*1000)/$C153),0),IF(AND(P153&lt;&gt;"",TRIM(Data!$B$5)="km"),MAX(100-((P153*1609.34)/$C153),0))))</f>
        <v>0</v>
      </c>
    </row>
    <row r="154" spans="1:22" x14ac:dyDescent="0.25">
      <c r="A154" s="27" t="str">
        <f>CONCATENATE(Data!F150," ",Data!G150)</f>
        <v xml:space="preserve"> </v>
      </c>
      <c r="B154" s="28" t="str">
        <f>CONCATENATE(Data!D150,Data!J150)</f>
        <v>JS12</v>
      </c>
      <c r="C154" s="93">
        <f>Data!AF150</f>
        <v>70.128921508789063</v>
      </c>
      <c r="D154" s="58">
        <f>IF(Data!AF150=0,"-",IF(AND(R154="",Q154&lt;&gt;""),F154*$G$4+G154*$G$5+H154*$G$6+I154*$G$7+J154*$G$8,IF(AND(Q154="",P154&lt;&gt;""),F154*$G$4+G154*$G$5+H154*$G$6+I154*$G$7,IF(AND(P154="",O154&lt;&gt;""),F154*$G$4+G154*$G$5+H154*$G$6,IF(AND(O154="",N154&lt;&gt;""),F154*$G$4+G154*$G$5,IF(AND(N154="",M154&lt;&gt;""),F154*$G$4,F154*$G$4+G154*$G$5+H154*$G$6+I154*$G$7+J154*$G$8+K154*$G$9))))))</f>
        <v>61.733194458013102</v>
      </c>
      <c r="E154" s="30" t="str">
        <f>IF(Data!AF150=0,"",IF(D154&lt;$K$7,$J$8,IF(AND(D154&gt;=$K$7,D154&lt;$K$6),$J$7,IF(AND(D154&gt;=$K$6,D154&lt;$K$5),$J$6,IF(D154&gt;=$K$5,$J$5)))))</f>
        <v>Medium Risk</v>
      </c>
      <c r="F154" s="29">
        <f>IF(Data!$AF150=0,"",IF(AND(M154&lt;&gt;"",TRIM(Data!$B$5)="miles"),MAX(100-((M154*1000)/$C154),0),IF(AND(M154&lt;&gt;"",TRIM(Data!$B$5)="km"),MAX(100-((M154*1609.34)/$C154),0))))</f>
        <v>100</v>
      </c>
      <c r="G154" s="29">
        <f>IF(Data!$AF150=0,"",IF(AND(N154&lt;&gt;"",TRIM(Data!$B$5)="miles"),MAX(100-((N154*1000)/$C154),0),IF(AND(N154&lt;&gt;"",TRIM(Data!$B$5)="km"),MAX(100-((N154*1609.34)/$C154),0))))</f>
        <v>100</v>
      </c>
      <c r="H154" s="29">
        <f>IF(Data!$AF150=0,"",IF(AND(O154&lt;&gt;"",TRIM(Data!$B$5)="miles"),MAX(100-((O154*1000)/$C154),0),IF(AND(O154&lt;&gt;"",TRIM(Data!$B$5)="km"),MAX(100-((O154*1609.34)/$C154),0))))</f>
        <v>100</v>
      </c>
      <c r="I154" s="29">
        <f>IF(Data!$AF150=0,"",IF(P154="","",(0.7*U154+0.3*V154)))</f>
        <v>4.3329861450327467</v>
      </c>
      <c r="J154" s="29">
        <f>IF(Data!$AF150=0,"",IF(Q153="","",IF(S154=0,100,IF(AND(S154&gt;0,S154&lt;0.3),100-(S154*6),IF(AND(S154&gt;=0.3,S154&lt;0.7),100-(S154*7),IF(AND(S154&gt;=0.7,S154&lt;1),100-(S154*8),IF(AND(S154&gt;=1,S154&lt;1.3),100-(S154*9),IF(AND(S154&gt;=1.3,S154&lt;1.7),100-(S154*10),IF(AND(S154&gt;=1.7,S154&lt;2),100-(S154*11),IF(AND(S154&gt;=2,S154&lt;2.3),100-(S154*12),IF(AND(S154&gt;=2.3,S154&lt;2.7),100-(S154*13),IF(AND(S154&gt;=2.7,S154&lt;3),100-(S154*14),IF(AND(S154&gt;=3,S154&lt;3.3),100-(S154*15),IF(AND(S154&gt;=3.3,S154&lt;3.7),100-(S154*16),IF(AND(S154&gt;=3.7,S154&lt;4),100-(S154*17),IF(AND(S154&gt;=4,S154&lt;4.3),100-(S154*18),IF(AND(S154&gt;=4.3,S154&lt;4.7),100-(S154*19),IF(AND(S154&gt;=4.7,S154&lt;=5),100-(S154*20),0))))))))))))))))))</f>
        <v>100</v>
      </c>
      <c r="K154" s="29">
        <f>IF(Data!$AF150=0,"",IF(AND(R154&lt;&gt;"",TRIM(Data!$B$5)="miles"),MAX(100-((R154*1000)/$C154),0),IF(AND(R154&lt;&gt;"",TRIM(Data!$B$5)="km"),MAX(100-((R154*1609.34)/$C154),0))))</f>
        <v>100</v>
      </c>
      <c r="L154" s="45">
        <f t="shared" si="4"/>
        <v>6</v>
      </c>
      <c r="M154" s="46">
        <f>Data!AK150</f>
        <v>0</v>
      </c>
      <c r="N154" s="47">
        <f>Data!AO150</f>
        <v>0</v>
      </c>
      <c r="O154" s="47">
        <f>Data!AS150</f>
        <v>0</v>
      </c>
      <c r="P154" s="47">
        <f>Data!AW150</f>
        <v>6</v>
      </c>
      <c r="Q154" s="47">
        <f>Data!BA150</f>
        <v>0</v>
      </c>
      <c r="R154" s="48">
        <f>Data!BE150</f>
        <v>0</v>
      </c>
      <c r="S154" s="49">
        <f>100*(Data!BB150/$C154)</f>
        <v>0</v>
      </c>
      <c r="T154" s="49">
        <f>100*(Data!$AX150/$C154)</f>
        <v>5.9621506095885328</v>
      </c>
      <c r="U154" s="49">
        <f>IF(Data!$AF150=0,"",IF(Q153="","",IF(T154=0,100,IF(AND(T154&gt;0,T154&lt;0.3),100-(T154*6),IF(AND(T154&gt;=0.3,T154&lt;0.7),100-(T154*7),IF(AND(T154&gt;=0.7,T154&lt;1),100-(T154*8),IF(AND(T154&gt;=1,T154&lt;1.3),100-(T154*9),IF(AND(T154&gt;=1.3,T154&lt;1.7),100-(T154*10),IF(AND(T154&gt;=1.7,T154&lt;2),100-(T154*11),IF(AND(T154&gt;=2,T154&lt;2.3),100-(T154*12),IF(AND(T154&gt;=2.3,T154&lt;2.7),100-(T154*13),IF(AND(T154&gt;=2.7,T154&lt;3),100-(T154*14),IF(AND(T154&gt;=3,T154&lt;3.3),100-(T154*15),IF(AND(T154&gt;=3.3,T154&lt;3.7),100-(T154*16),IF(AND(T154&gt;=3.7,T154&lt;4),100-(T154*17),IF(AND(T154&gt;=4,T154&lt;4.3),100-(T154*18),IF(AND(T154&gt;=4.3,T154&lt;4.7),100-(T154*19),IF(AND(T154&gt;=4.7,T154&lt;=5),100-(T154*20),0))))))))))))))))))</f>
        <v>0</v>
      </c>
      <c r="V154" s="50">
        <f>IF(Data!$AF150=0,"",IF(AND(P154&lt;&gt;"",TRIM(Data!$B$5)="miles"),MAX(100-((P154*1000)/$C154),0),IF(AND(P154&lt;&gt;"",TRIM(Data!$B$5)="km"),MAX(100-((P154*1609.34)/$C154),0))))</f>
        <v>14.443287150109157</v>
      </c>
    </row>
    <row r="155" spans="1:22" x14ac:dyDescent="0.25">
      <c r="A155" s="27" t="str">
        <f>CONCATENATE(Data!F151," ",Data!G151)</f>
        <v xml:space="preserve"> </v>
      </c>
      <c r="B155" s="28" t="str">
        <f>CONCATENATE(Data!D151,Data!J151)</f>
        <v>CL09</v>
      </c>
      <c r="C155" s="93">
        <f>Data!AF151</f>
        <v>58.609355926513672</v>
      </c>
      <c r="D155" s="58">
        <f>IF(Data!AF151=0,"-",IF(AND(R155="",Q155&lt;&gt;""),F155*$G$4+G155*$G$5+H155*$G$6+I155*$G$7+J155*$G$8,IF(AND(Q155="",P155&lt;&gt;""),F155*$G$4+G155*$G$5+H155*$G$6+I155*$G$7,IF(AND(P155="",O155&lt;&gt;""),F155*$G$4+G155*$G$5+H155*$G$6,IF(AND(O155="",N155&lt;&gt;""),F155*$G$4+G155*$G$5,IF(AND(N155="",M155&lt;&gt;""),F155*$G$4,F155*$G$4+G155*$G$5+H155*$G$6+I155*$G$7+J155*$G$8+K155*$G$9))))))</f>
        <v>73.316885619852158</v>
      </c>
      <c r="E155" s="30" t="str">
        <f>IF(Data!AF151=0,"",IF(D155&lt;$K$7,$J$8,IF(AND(D155&gt;=$K$7,D155&lt;$K$6),$J$7,IF(AND(D155&gt;=$K$6,D155&lt;$K$5),$J$6,IF(D155&gt;=$K$5,$J$5)))))</f>
        <v>Medium Risk</v>
      </c>
      <c r="F155" s="29">
        <f>IF(Data!$AF151=0,"",IF(AND(M155&lt;&gt;"",TRIM(Data!$B$5)="miles"),MAX(100-((M155*1000)/$C155),0),IF(AND(M155&lt;&gt;"",TRIM(Data!$B$5)="km"),MAX(100-((M155*1609.34)/$C155),0))))</f>
        <v>100</v>
      </c>
      <c r="G155" s="29">
        <f>IF(Data!$AF151=0,"",IF(AND(N155&lt;&gt;"",TRIM(Data!$B$5)="miles"),MAX(100-((N155*1000)/$C155),0),IF(AND(N155&lt;&gt;"",TRIM(Data!$B$5)="km"),MAX(100-((N155*1609.34)/$C155),0))))</f>
        <v>82.937877678542776</v>
      </c>
      <c r="H155" s="29">
        <f>IF(Data!$AF151=0,"",IF(AND(O155&lt;&gt;"",TRIM(Data!$B$5)="miles"),MAX(100-((O155*1000)/$C155),0),IF(AND(O155&lt;&gt;"",TRIM(Data!$B$5)="km"),MAX(100-((O155*1609.34)/$C155),0))))</f>
        <v>100</v>
      </c>
      <c r="I155" s="29">
        <f>IF(Data!$AF151=0,"",IF(P155="","",(0.7*U155+0.3*V155)))</f>
        <v>100</v>
      </c>
      <c r="J155" s="29">
        <f>IF(Data!$AF151=0,"",IF(Q154="","",IF(S155=0,100,IF(AND(S155&gt;0,S155&lt;0.3),100-(S155*6),IF(AND(S155&gt;=0.3,S155&lt;0.7),100-(S155*7),IF(AND(S155&gt;=0.7,S155&lt;1),100-(S155*8),IF(AND(S155&gt;=1,S155&lt;1.3),100-(S155*9),IF(AND(S155&gt;=1.3,S155&lt;1.7),100-(S155*10),IF(AND(S155&gt;=1.7,S155&lt;2),100-(S155*11),IF(AND(S155&gt;=2,S155&lt;2.3),100-(S155*12),IF(AND(S155&gt;=2.3,S155&lt;2.7),100-(S155*13),IF(AND(S155&gt;=2.7,S155&lt;3),100-(S155*14),IF(AND(S155&gt;=3,S155&lt;3.3),100-(S155*15),IF(AND(S155&gt;=3.3,S155&lt;3.7),100-(S155*16),IF(AND(S155&gt;=3.7,S155&lt;4),100-(S155*17),IF(AND(S155&gt;=4,S155&lt;4.3),100-(S155*18),IF(AND(S155&gt;=4.3,S155&lt;4.7),100-(S155*19),IF(AND(S155&gt;=4.7,S155&lt;=5),100-(S155*20),0))))))))))))))))))</f>
        <v>25.115489259989417</v>
      </c>
      <c r="K155" s="29">
        <f>IF(Data!$AF151=0,"",IF(AND(R155&lt;&gt;"",TRIM(Data!$B$5)="miles"),MAX(100-((R155*1000)/$C155),0),IF(AND(R155&lt;&gt;"",TRIM(Data!$B$5)="km"),MAX(100-((R155*1609.34)/$C155),0))))</f>
        <v>0</v>
      </c>
      <c r="L155" s="45">
        <f t="shared" si="4"/>
        <v>33</v>
      </c>
      <c r="M155" s="46">
        <f>Data!AK151</f>
        <v>0</v>
      </c>
      <c r="N155" s="47">
        <f>Data!AO151</f>
        <v>1</v>
      </c>
      <c r="O155" s="47">
        <f>Data!AS151</f>
        <v>0</v>
      </c>
      <c r="P155" s="47">
        <f>Data!AW151</f>
        <v>0</v>
      </c>
      <c r="Q155" s="47">
        <f>Data!BA151</f>
        <v>10</v>
      </c>
      <c r="R155" s="48">
        <f>Data!BE151</f>
        <v>22</v>
      </c>
      <c r="S155" s="49">
        <f>100*(Data!BB151/$C155)</f>
        <v>4.1602505966672547</v>
      </c>
      <c r="T155" s="49">
        <f>100*(Data!$AX151/$C155)</f>
        <v>0</v>
      </c>
      <c r="U155" s="49">
        <f>IF(Data!$AF151=0,"",IF(Q154="","",IF(T155=0,100,IF(AND(T155&gt;0,T155&lt;0.3),100-(T155*6),IF(AND(T155&gt;=0.3,T155&lt;0.7),100-(T155*7),IF(AND(T155&gt;=0.7,T155&lt;1),100-(T155*8),IF(AND(T155&gt;=1,T155&lt;1.3),100-(T155*9),IF(AND(T155&gt;=1.3,T155&lt;1.7),100-(T155*10),IF(AND(T155&gt;=1.7,T155&lt;2),100-(T155*11),IF(AND(T155&gt;=2,T155&lt;2.3),100-(T155*12),IF(AND(T155&gt;=2.3,T155&lt;2.7),100-(T155*13),IF(AND(T155&gt;=2.7,T155&lt;3),100-(T155*14),IF(AND(T155&gt;=3,T155&lt;3.3),100-(T155*15),IF(AND(T155&gt;=3.3,T155&lt;3.7),100-(T155*16),IF(AND(T155&gt;=3.7,T155&lt;4),100-(T155*17),IF(AND(T155&gt;=4,T155&lt;4.3),100-(T155*18),IF(AND(T155&gt;=4.3,T155&lt;4.7),100-(T155*19),IF(AND(T155&gt;=4.7,T155&lt;=5),100-(T155*20),0))))))))))))))))))</f>
        <v>100</v>
      </c>
      <c r="V155" s="50">
        <f>IF(Data!$AF151=0,"",IF(AND(P155&lt;&gt;"",TRIM(Data!$B$5)="miles"),MAX(100-((P155*1000)/$C155),0),IF(AND(P155&lt;&gt;"",TRIM(Data!$B$5)="km"),MAX(100-((P155*1609.34)/$C155),0))))</f>
        <v>100</v>
      </c>
    </row>
    <row r="156" spans="1:22" x14ac:dyDescent="0.25">
      <c r="A156" s="27" t="str">
        <f>CONCATENATE(Data!F152," ",Data!G152)</f>
        <v xml:space="preserve"> </v>
      </c>
      <c r="B156" s="28" t="str">
        <f>CONCATENATE(Data!D152,Data!J152)</f>
        <v>CL09</v>
      </c>
      <c r="C156" s="93">
        <f>Data!AF152</f>
        <v>230.42109680175781</v>
      </c>
      <c r="D156" s="58">
        <f>IF(Data!AF152=0,"-",IF(AND(R156="",Q156&lt;&gt;""),F156*$G$4+G156*$G$5+H156*$G$6+I156*$G$7+J156*$G$8,IF(AND(Q156="",P156&lt;&gt;""),F156*$G$4+G156*$G$5+H156*$G$6+I156*$G$7,IF(AND(P156="",O156&lt;&gt;""),F156*$G$4+G156*$G$5+H156*$G$6,IF(AND(O156="",N156&lt;&gt;""),F156*$G$4+G156*$G$5,IF(AND(N156="",M156&lt;&gt;""),F156*$G$4,F156*$G$4+G156*$G$5+H156*$G$6+I156*$G$7+J156*$G$8+K156*$G$9))))))</f>
        <v>97.282458625995702</v>
      </c>
      <c r="E156" s="30" t="str">
        <f>IF(Data!AF152=0,"",IF(D156&lt;$K$7,$J$8,IF(AND(D156&gt;=$K$7,D156&lt;$K$6),$J$7,IF(AND(D156&gt;=$K$6,D156&lt;$K$5),$J$6,IF(D156&gt;=$K$5,$J$5)))))</f>
        <v>Low Risk</v>
      </c>
      <c r="F156" s="29">
        <f>IF(Data!$AF152=0,"",IF(AND(M156&lt;&gt;"",TRIM(Data!$B$5)="miles"),MAX(100-((M156*1000)/$C156),0),IF(AND(M156&lt;&gt;"",TRIM(Data!$B$5)="km"),MAX(100-((M156*1609.34)/$C156),0))))</f>
        <v>100</v>
      </c>
      <c r="G156" s="29">
        <f>IF(Data!$AF152=0,"",IF(AND(N156&lt;&gt;"",TRIM(Data!$B$5)="miles"),MAX(100-((N156*1000)/$C156),0),IF(AND(N156&lt;&gt;"",TRIM(Data!$B$5)="km"),MAX(100-((N156*1609.34)/$C156),0))))</f>
        <v>100</v>
      </c>
      <c r="H156" s="29">
        <f>IF(Data!$AF152=0,"",IF(AND(O156&lt;&gt;"",TRIM(Data!$B$5)="miles"),MAX(100-((O156*1000)/$C156),0),IF(AND(O156&lt;&gt;"",TRIM(Data!$B$5)="km"),MAX(100-((O156*1609.34)/$C156),0))))</f>
        <v>100</v>
      </c>
      <c r="I156" s="29">
        <f>IF(Data!$AF152=0,"",IF(P156="","",(0.7*U156+0.3*V156)))</f>
        <v>95.376086761177845</v>
      </c>
      <c r="J156" s="29">
        <f>IF(Data!$AF152=0,"",IF(Q155="","",IF(S156=0,100,IF(AND(S156&gt;0,S156&lt;0.3),100-(S156*6),IF(AND(S156&gt;=0.3,S156&lt;0.7),100-(S156*7),IF(AND(S156&gt;=0.7,S156&lt;1),100-(S156*8),IF(AND(S156&gt;=1,S156&lt;1.3),100-(S156*9),IF(AND(S156&gt;=1.3,S156&lt;1.7),100-(S156*10),IF(AND(S156&gt;=1.7,S156&lt;2),100-(S156*11),IF(AND(S156&gt;=2,S156&lt;2.3),100-(S156*12),IF(AND(S156&gt;=2.3,S156&lt;2.7),100-(S156*13),IF(AND(S156&gt;=2.7,S156&lt;3),100-(S156*14),IF(AND(S156&gt;=3,S156&lt;3.3),100-(S156*15),IF(AND(S156&gt;=3.3,S156&lt;3.7),100-(S156*16),IF(AND(S156&gt;=3.7,S156&lt;4),100-(S156*17),IF(AND(S156&gt;=4,S156&lt;4.3),100-(S156*18),IF(AND(S156&gt;=4.3,S156&lt;4.7),100-(S156*19),IF(AND(S156&gt;=4.7,S156&lt;=5),100-(S156*20),0))))))))))))))))))</f>
        <v>100</v>
      </c>
      <c r="K156" s="29">
        <f>IF(Data!$AF152=0,"",IF(AND(R156&lt;&gt;"",TRIM(Data!$B$5)="miles"),MAX(100-((R156*1000)/$C156),0),IF(AND(R156&lt;&gt;"",TRIM(Data!$B$5)="km"),MAX(100-((R156*1609.34)/$C156),0))))</f>
        <v>91.320239215245579</v>
      </c>
      <c r="L156" s="45">
        <f t="shared" si="4"/>
        <v>4</v>
      </c>
      <c r="M156" s="46">
        <f>Data!AK152</f>
        <v>0</v>
      </c>
      <c r="N156" s="47">
        <f>Data!AO152</f>
        <v>0</v>
      </c>
      <c r="O156" s="47">
        <f>Data!AS152</f>
        <v>0</v>
      </c>
      <c r="P156" s="47">
        <f>Data!AW152</f>
        <v>2</v>
      </c>
      <c r="Q156" s="47">
        <f>Data!BA152</f>
        <v>0</v>
      </c>
      <c r="R156" s="48">
        <f>Data!BE152</f>
        <v>2</v>
      </c>
      <c r="S156" s="49">
        <f>100*(Data!BB152/$C156)</f>
        <v>0</v>
      </c>
      <c r="T156" s="49">
        <f>100*(Data!$AX152/$C156)</f>
        <v>0.41224183742772025</v>
      </c>
      <c r="U156" s="49">
        <f>IF(Data!$AF152=0,"",IF(Q155="","",IF(T156=0,100,IF(AND(T156&gt;0,T156&lt;0.3),100-(T156*6),IF(AND(T156&gt;=0.3,T156&lt;0.7),100-(T156*7),IF(AND(T156&gt;=0.7,T156&lt;1),100-(T156*8),IF(AND(T156&gt;=1,T156&lt;1.3),100-(T156*9),IF(AND(T156&gt;=1.3,T156&lt;1.7),100-(T156*10),IF(AND(T156&gt;=1.7,T156&lt;2),100-(T156*11),IF(AND(T156&gt;=2,T156&lt;2.3),100-(T156*12),IF(AND(T156&gt;=2.3,T156&lt;2.7),100-(T156*13),IF(AND(T156&gt;=2.7,T156&lt;3),100-(T156*14),IF(AND(T156&gt;=3,T156&lt;3.3),100-(T156*15),IF(AND(T156&gt;=3.3,T156&lt;3.7),100-(T156*16),IF(AND(T156&gt;=3.7,T156&lt;4),100-(T156*17),IF(AND(T156&gt;=4,T156&lt;4.3),100-(T156*18),IF(AND(T156&gt;=4.3,T156&lt;4.7),100-(T156*19),IF(AND(T156&gt;=4.7,T156&lt;=5),100-(T156*20),0))))))))))))))))))</f>
        <v>97.114307138005955</v>
      </c>
      <c r="V156" s="50">
        <f>IF(Data!$AF152=0,"",IF(AND(P156&lt;&gt;"",TRIM(Data!$B$5)="miles"),MAX(100-((P156*1000)/$C156),0),IF(AND(P156&lt;&gt;"",TRIM(Data!$B$5)="km"),MAX(100-((P156*1609.34)/$C156),0))))</f>
        <v>91.320239215245579</v>
      </c>
    </row>
    <row r="157" spans="1:22" x14ac:dyDescent="0.25">
      <c r="A157" s="27" t="str">
        <f>CONCATENATE(Data!F153," ",Data!G153)</f>
        <v xml:space="preserve"> </v>
      </c>
      <c r="B157" s="28" t="str">
        <f>CONCATENATE(Data!D153,Data!J153)</f>
        <v>CL09</v>
      </c>
      <c r="C157" s="93">
        <f>Data!AF153</f>
        <v>578.38690185546875</v>
      </c>
      <c r="D157" s="58">
        <f>IF(Data!AF153=0,"-",IF(AND(R157="",Q157&lt;&gt;""),F157*$G$4+G157*$G$5+H157*$G$6+I157*$G$7+J157*$G$8,IF(AND(Q157="",P157&lt;&gt;""),F157*$G$4+G157*$G$5+H157*$G$6+I157*$G$7,IF(AND(P157="",O157&lt;&gt;""),F157*$G$4+G157*$G$5+H157*$G$6,IF(AND(O157="",N157&lt;&gt;""),F157*$G$4+G157*$G$5,IF(AND(N157="",M157&lt;&gt;""),F157*$G$4,F157*$G$4+G157*$G$5+H157*$G$6+I157*$G$7+J157*$G$8+K157*$G$9))))))</f>
        <v>91.594864646938362</v>
      </c>
      <c r="E157" s="30" t="str">
        <f>IF(Data!AF153=0,"",IF(D157&lt;$K$7,$J$8,IF(AND(D157&gt;=$K$7,D157&lt;$K$6),$J$7,IF(AND(D157&gt;=$K$6,D157&lt;$K$5),$J$6,IF(D157&gt;=$K$5,$J$5)))))</f>
        <v>Mild Risk</v>
      </c>
      <c r="F157" s="29">
        <f>IF(Data!$AF153=0,"",IF(AND(M157&lt;&gt;"",TRIM(Data!$B$5)="miles"),MAX(100-((M157*1000)/$C157),0),IF(AND(M157&lt;&gt;"",TRIM(Data!$B$5)="km"),MAX(100-((M157*1609.34)/$C157),0))))</f>
        <v>100</v>
      </c>
      <c r="G157" s="29">
        <f>IF(Data!$AF153=0,"",IF(AND(N157&lt;&gt;"",TRIM(Data!$B$5)="miles"),MAX(100-((N157*1000)/$C157),0),IF(AND(N157&lt;&gt;"",TRIM(Data!$B$5)="km"),MAX(100-((N157*1609.34)/$C157),0))))</f>
        <v>100</v>
      </c>
      <c r="H157" s="29">
        <f>IF(Data!$AF153=0,"",IF(AND(O157&lt;&gt;"",TRIM(Data!$B$5)="miles"),MAX(100-((O157*1000)/$C157),0),IF(AND(O157&lt;&gt;"",TRIM(Data!$B$5)="km"),MAX(100-((O157*1609.34)/$C157),0))))</f>
        <v>100</v>
      </c>
      <c r="I157" s="29">
        <f>IF(Data!$AF153=0,"",IF(P157="","",(0.7*U157+0.3*V157)))</f>
        <v>89.360840517666674</v>
      </c>
      <c r="J157" s="29">
        <f>IF(Data!$AF153=0,"",IF(Q156="","",IF(S157=0,100,IF(AND(S157&gt;0,S157&lt;0.3),100-(S157*6),IF(AND(S157&gt;=0.3,S157&lt;0.7),100-(S157*7),IF(AND(S157&gt;=0.7,S157&lt;1),100-(S157*8),IF(AND(S157&gt;=1,S157&lt;1.3),100-(S157*9),IF(AND(S157&gt;=1.3,S157&lt;1.7),100-(S157*10),IF(AND(S157&gt;=1.7,S157&lt;2),100-(S157*11),IF(AND(S157&gt;=2,S157&lt;2.3),100-(S157*12),IF(AND(S157&gt;=2.3,S157&lt;2.7),100-(S157*13),IF(AND(S157&gt;=2.7,S157&lt;3),100-(S157*14),IF(AND(S157&gt;=3,S157&lt;3.3),100-(S157*15),IF(AND(S157&gt;=3.3,S157&lt;3.7),100-(S157*16),IF(AND(S157&gt;=3.7,S157&lt;4),100-(S157*17),IF(AND(S157&gt;=4,S157&lt;4.3),100-(S157*18),IF(AND(S157&gt;=4.3,S157&lt;4.7),100-(S157*19),IF(AND(S157&gt;=4.7,S157&lt;=5),100-(S157*20),0))))))))))))))))))</f>
        <v>100</v>
      </c>
      <c r="K157" s="29">
        <f>IF(Data!$AF153=0,"",IF(AND(R157&lt;&gt;"",TRIM(Data!$B$5)="miles"),MAX(100-((R157*1000)/$C157),0),IF(AND(R157&lt;&gt;"",TRIM(Data!$B$5)="km"),MAX(100-((R157*1609.34)/$C157),0))))</f>
        <v>58.505284398716753</v>
      </c>
      <c r="L157" s="45">
        <f t="shared" si="4"/>
        <v>35</v>
      </c>
      <c r="M157" s="46">
        <f>Data!AK153</f>
        <v>0</v>
      </c>
      <c r="N157" s="47">
        <f>Data!AO153</f>
        <v>0</v>
      </c>
      <c r="O157" s="47">
        <f>Data!AS153</f>
        <v>0</v>
      </c>
      <c r="P157" s="47">
        <f>Data!AW153</f>
        <v>11</v>
      </c>
      <c r="Q157" s="47">
        <f>Data!BA153</f>
        <v>0</v>
      </c>
      <c r="R157" s="48">
        <f>Data!BE153</f>
        <v>24</v>
      </c>
      <c r="S157" s="49">
        <f>100*(Data!BB153/$C157)</f>
        <v>0</v>
      </c>
      <c r="T157" s="49">
        <f>100*(Data!$AX153/$C157)</f>
        <v>0.88100644413515794</v>
      </c>
      <c r="U157" s="49">
        <f>IF(Data!$AF153=0,"",IF(Q156="","",IF(T157=0,100,IF(AND(T157&gt;0,T157&lt;0.3),100-(T157*6),IF(AND(T157&gt;=0.3,T157&lt;0.7),100-(T157*7),IF(AND(T157&gt;=0.7,T157&lt;1),100-(T157*8),IF(AND(T157&gt;=1,T157&lt;1.3),100-(T157*9),IF(AND(T157&gt;=1.3,T157&lt;1.7),100-(T157*10),IF(AND(T157&gt;=1.7,T157&lt;2),100-(T157*11),IF(AND(T157&gt;=2,T157&lt;2.3),100-(T157*12),IF(AND(T157&gt;=2.3,T157&lt;2.7),100-(T157*13),IF(AND(T157&gt;=2.7,T157&lt;3),100-(T157*14),IF(AND(T157&gt;=3,T157&lt;3.3),100-(T157*15),IF(AND(T157&gt;=3.3,T157&lt;3.7),100-(T157*16),IF(AND(T157&gt;=3.7,T157&lt;4),100-(T157*17),IF(AND(T157&gt;=4,T157&lt;4.3),100-(T157*18),IF(AND(T157&gt;=4.3,T157&lt;4.7),100-(T157*19),IF(AND(T157&gt;=4.7,T157&lt;=5),100-(T157*20),0))))))))))))))))))</f>
        <v>92.951948446918735</v>
      </c>
      <c r="V157" s="50">
        <f>IF(Data!$AF153=0,"",IF(AND(P157&lt;&gt;"",TRIM(Data!$B$5)="miles"),MAX(100-((P157*1000)/$C157),0),IF(AND(P157&lt;&gt;"",TRIM(Data!$B$5)="km"),MAX(100-((P157*1609.34)/$C157),0))))</f>
        <v>80.981588682745183</v>
      </c>
    </row>
    <row r="158" spans="1:22" x14ac:dyDescent="0.25">
      <c r="A158" s="27" t="str">
        <f>CONCATENATE(Data!F154," ",Data!G154)</f>
        <v xml:space="preserve"> </v>
      </c>
      <c r="B158" s="28" t="str">
        <f>CONCATENATE(Data!D154,Data!J154)</f>
        <v>CL09</v>
      </c>
      <c r="C158" s="93">
        <f>Data!AF154</f>
        <v>92.256927490234375</v>
      </c>
      <c r="D158" s="58">
        <f>IF(Data!AF154=0,"-",IF(AND(R158="",Q158&lt;&gt;""),F158*$G$4+G158*$G$5+H158*$G$6+I158*$G$7+J158*$G$8,IF(AND(Q158="",P158&lt;&gt;""),F158*$G$4+G158*$G$5+H158*$G$6+I158*$G$7,IF(AND(P158="",O158&lt;&gt;""),F158*$G$4+G158*$G$5+H158*$G$6,IF(AND(O158="",N158&lt;&gt;""),F158*$G$4+G158*$G$5,IF(AND(N158="",M158&lt;&gt;""),F158*$G$4,F158*$G$4+G158*$G$5+H158*$G$6+I158*$G$7+J158*$G$8+K158*$G$9))))))</f>
        <v>94.131883486805648</v>
      </c>
      <c r="E158" s="30" t="str">
        <f>IF(Data!AF154=0,"",IF(D158&lt;$K$7,$J$8,IF(AND(D158&gt;=$K$7,D158&lt;$K$6),$J$7,IF(AND(D158&gt;=$K$6,D158&lt;$K$5),$J$6,IF(D158&gt;=$K$5,$J$5)))))</f>
        <v>Mild Risk</v>
      </c>
      <c r="F158" s="29">
        <f>IF(Data!$AF154=0,"",IF(AND(M158&lt;&gt;"",TRIM(Data!$B$5)="miles"),MAX(100-((M158*1000)/$C158),0),IF(AND(M158&lt;&gt;"",TRIM(Data!$B$5)="km"),MAX(100-((M158*1609.34)/$C158),0))))</f>
        <v>100</v>
      </c>
      <c r="G158" s="29">
        <f>IF(Data!$AF154=0,"",IF(AND(N158&lt;&gt;"",TRIM(Data!$B$5)="miles"),MAX(100-((N158*1000)/$C158),0),IF(AND(N158&lt;&gt;"",TRIM(Data!$B$5)="km"),MAX(100-((N158*1609.34)/$C158),0))))</f>
        <v>100</v>
      </c>
      <c r="H158" s="29">
        <f>IF(Data!$AF154=0,"",IF(AND(O158&lt;&gt;"",TRIM(Data!$B$5)="miles"),MAX(100-((O158*1000)/$C158),0),IF(AND(O158&lt;&gt;"",TRIM(Data!$B$5)="km"),MAX(100-((O158*1609.34)/$C158),0))))</f>
        <v>89.160705572967927</v>
      </c>
      <c r="I158" s="29">
        <f>IF(Data!$AF154=0,"",IF(P158="","",(0.7*U158+0.3*V158)))</f>
        <v>90.749355930530157</v>
      </c>
      <c r="J158" s="29">
        <f>IF(Data!$AF154=0,"",IF(Q157="","",IF(S158=0,100,IF(AND(S158&gt;0,S158&lt;0.3),100-(S158*6),IF(AND(S158&gt;=0.3,S158&lt;0.7),100-(S158*7),IF(AND(S158&gt;=0.7,S158&lt;1),100-(S158*8),IF(AND(S158&gt;=1,S158&lt;1.3),100-(S158*9),IF(AND(S158&gt;=1.3,S158&lt;1.7),100-(S158*10),IF(AND(S158&gt;=1.7,S158&lt;2),100-(S158*11),IF(AND(S158&gt;=2,S158&lt;2.3),100-(S158*12),IF(AND(S158&gt;=2.3,S158&lt;2.7),100-(S158*13),IF(AND(S158&gt;=2.7,S158&lt;3),100-(S158*14),IF(AND(S158&gt;=3,S158&lt;3.3),100-(S158*15),IF(AND(S158&gt;=3.3,S158&lt;3.7),100-(S158*16),IF(AND(S158&gt;=3.7,S158&lt;4),100-(S158*17),IF(AND(S158&gt;=4,S158&lt;4.3),100-(S158*18),IF(AND(S158&gt;=4.3,S158&lt;4.7),100-(S158*19),IF(AND(S158&gt;=4.7,S158&lt;=5),100-(S158*20),0))))))))))))))))))</f>
        <v>100</v>
      </c>
      <c r="K158" s="29">
        <f>IF(Data!$AF154=0,"",IF(AND(R158&lt;&gt;"",TRIM(Data!$B$5)="miles"),MAX(100-((R158*1000)/$C158),0),IF(AND(R158&lt;&gt;"",TRIM(Data!$B$5)="km"),MAX(100-((R158*1609.34)/$C158),0))))</f>
        <v>89.160705572967927</v>
      </c>
      <c r="L158" s="45">
        <f t="shared" si="4"/>
        <v>4</v>
      </c>
      <c r="M158" s="46">
        <f>Data!AK154</f>
        <v>0</v>
      </c>
      <c r="N158" s="47">
        <f>Data!AO154</f>
        <v>0</v>
      </c>
      <c r="O158" s="47">
        <f>Data!AS154</f>
        <v>1</v>
      </c>
      <c r="P158" s="47">
        <f>Data!AW154</f>
        <v>2</v>
      </c>
      <c r="Q158" s="47">
        <f>Data!BA154</f>
        <v>0</v>
      </c>
      <c r="R158" s="48">
        <f>Data!BE154</f>
        <v>1</v>
      </c>
      <c r="S158" s="49">
        <f>100*(Data!BB154/$C158)</f>
        <v>0</v>
      </c>
      <c r="T158" s="49">
        <f>100*(Data!$AX154/$C158)</f>
        <v>0.56062600270420015</v>
      </c>
      <c r="U158" s="49">
        <f>IF(Data!$AF154=0,"",IF(Q157="","",IF(T158=0,100,IF(AND(T158&gt;0,T158&lt;0.3),100-(T158*6),IF(AND(T158&gt;=0.3,T158&lt;0.7),100-(T158*7),IF(AND(T158&gt;=0.7,T158&lt;1),100-(T158*8),IF(AND(T158&gt;=1,T158&lt;1.3),100-(T158*9),IF(AND(T158&gt;=1.3,T158&lt;1.7),100-(T158*10),IF(AND(T158&gt;=1.7,T158&lt;2),100-(T158*11),IF(AND(T158&gt;=2,T158&lt;2.3),100-(T158*12),IF(AND(T158&gt;=2.3,T158&lt;2.7),100-(T158*13),IF(AND(T158&gt;=2.7,T158&lt;3),100-(T158*14),IF(AND(T158&gt;=3,T158&lt;3.3),100-(T158*15),IF(AND(T158&gt;=3.3,T158&lt;3.7),100-(T158*16),IF(AND(T158&gt;=3.7,T158&lt;4),100-(T158*17),IF(AND(T158&gt;=4,T158&lt;4.3),100-(T158*18),IF(AND(T158&gt;=4.3,T158&lt;4.7),100-(T158*19),IF(AND(T158&gt;=4.7,T158&lt;=5),100-(T158*20),0))))))))))))))))))</f>
        <v>96.075617981070593</v>
      </c>
      <c r="V158" s="50">
        <f>IF(Data!$AF154=0,"",IF(AND(P158&lt;&gt;"",TRIM(Data!$B$5)="miles"),MAX(100-((P158*1000)/$C158),0),IF(AND(P158&lt;&gt;"",TRIM(Data!$B$5)="km"),MAX(100-((P158*1609.34)/$C158),0))))</f>
        <v>78.321411145935841</v>
      </c>
    </row>
    <row r="159" spans="1:22" x14ac:dyDescent="0.25">
      <c r="A159" s="27" t="str">
        <f>CONCATENATE(Data!F155," ",Data!G155)</f>
        <v xml:space="preserve"> </v>
      </c>
      <c r="B159" s="28" t="str">
        <f>CONCATENATE(Data!D155,Data!J155)</f>
        <v>CL09</v>
      </c>
      <c r="C159" s="93">
        <f>Data!AF155</f>
        <v>5.0025758743286133</v>
      </c>
      <c r="D159" s="58">
        <f>IF(Data!AF155=0,"-",IF(AND(R159="",Q159&lt;&gt;""),F159*$G$4+G159*$G$5+H159*$G$6+I159*$G$7+J159*$G$8,IF(AND(Q159="",P159&lt;&gt;""),F159*$G$4+G159*$G$5+H159*$G$6+I159*$G$7,IF(AND(P159="",O159&lt;&gt;""),F159*$G$4+G159*$G$5+H159*$G$6,IF(AND(O159="",N159&lt;&gt;""),F159*$G$4+G159*$G$5,IF(AND(N159="",M159&lt;&gt;""),F159*$G$4,F159*$G$4+G159*$G$5+H159*$G$6+I159*$G$7+J159*$G$8+K159*$G$9))))))</f>
        <v>90</v>
      </c>
      <c r="E159" s="30" t="str">
        <f>IF(Data!AF155=0,"",IF(D159&lt;$K$7,$J$8,IF(AND(D159&gt;=$K$7,D159&lt;$K$6),$J$7,IF(AND(D159&gt;=$K$6,D159&lt;$K$5),$J$6,IF(D159&gt;=$K$5,$J$5)))))</f>
        <v>Mild Risk</v>
      </c>
      <c r="F159" s="29">
        <f>IF(Data!$AF155=0,"",IF(AND(M159&lt;&gt;"",TRIM(Data!$B$5)="miles"),MAX(100-((M159*1000)/$C159),0),IF(AND(M159&lt;&gt;"",TRIM(Data!$B$5)="km"),MAX(100-((M159*1609.34)/$C159),0))))</f>
        <v>100</v>
      </c>
      <c r="G159" s="29">
        <f>IF(Data!$AF155=0,"",IF(AND(N159&lt;&gt;"",TRIM(Data!$B$5)="miles"),MAX(100-((N159*1000)/$C159),0),IF(AND(N159&lt;&gt;"",TRIM(Data!$B$5)="km"),MAX(100-((N159*1609.34)/$C159),0))))</f>
        <v>100</v>
      </c>
      <c r="H159" s="29">
        <f>IF(Data!$AF155=0,"",IF(AND(O159&lt;&gt;"",TRIM(Data!$B$5)="miles"),MAX(100-((O159*1000)/$C159),0),IF(AND(O159&lt;&gt;"",TRIM(Data!$B$5)="km"),MAX(100-((O159*1609.34)/$C159),0))))</f>
        <v>100</v>
      </c>
      <c r="I159" s="29">
        <f>IF(Data!$AF155=0,"",IF(P159="","",(0.7*U159+0.3*V159)))</f>
        <v>100</v>
      </c>
      <c r="J159" s="29">
        <f>IF(Data!$AF155=0,"",IF(Q158="","",IF(S159=0,100,IF(AND(S159&gt;0,S159&lt;0.3),100-(S159*6),IF(AND(S159&gt;=0.3,S159&lt;0.7),100-(S159*7),IF(AND(S159&gt;=0.7,S159&lt;1),100-(S159*8),IF(AND(S159&gt;=1,S159&lt;1.3),100-(S159*9),IF(AND(S159&gt;=1.3,S159&lt;1.7),100-(S159*10),IF(AND(S159&gt;=1.7,S159&lt;2),100-(S159*11),IF(AND(S159&gt;=2,S159&lt;2.3),100-(S159*12),IF(AND(S159&gt;=2.3,S159&lt;2.7),100-(S159*13),IF(AND(S159&gt;=2.7,S159&lt;3),100-(S159*14),IF(AND(S159&gt;=3,S159&lt;3.3),100-(S159*15),IF(AND(S159&gt;=3.3,S159&lt;3.7),100-(S159*16),IF(AND(S159&gt;=3.7,S159&lt;4),100-(S159*17),IF(AND(S159&gt;=4,S159&lt;4.3),100-(S159*18),IF(AND(S159&gt;=4.3,S159&lt;4.7),100-(S159*19),IF(AND(S159&gt;=4.7,S159&lt;=5),100-(S159*20),0))))))))))))))))))</f>
        <v>100</v>
      </c>
      <c r="K159" s="29">
        <f>IF(Data!$AF155=0,"",IF(AND(R159&lt;&gt;"",TRIM(Data!$B$5)="miles"),MAX(100-((R159*1000)/$C159),0),IF(AND(R159&lt;&gt;"",TRIM(Data!$B$5)="km"),MAX(100-((R159*1609.34)/$C159),0))))</f>
        <v>0</v>
      </c>
      <c r="L159" s="45">
        <f t="shared" si="4"/>
        <v>1</v>
      </c>
      <c r="M159" s="46">
        <f>Data!AK155</f>
        <v>0</v>
      </c>
      <c r="N159" s="47">
        <f>Data!AO155</f>
        <v>0</v>
      </c>
      <c r="O159" s="47">
        <f>Data!AS155</f>
        <v>0</v>
      </c>
      <c r="P159" s="47">
        <f>Data!AW155</f>
        <v>0</v>
      </c>
      <c r="Q159" s="47">
        <f>Data!BA155</f>
        <v>0</v>
      </c>
      <c r="R159" s="48">
        <f>Data!BE155</f>
        <v>1</v>
      </c>
      <c r="S159" s="49">
        <f>100*(Data!BB155/$C159)</f>
        <v>0</v>
      </c>
      <c r="T159" s="49">
        <f>100*(Data!$AX155/$C159)</f>
        <v>0</v>
      </c>
      <c r="U159" s="49">
        <f>IF(Data!$AF155=0,"",IF(Q158="","",IF(T159=0,100,IF(AND(T159&gt;0,T159&lt;0.3),100-(T159*6),IF(AND(T159&gt;=0.3,T159&lt;0.7),100-(T159*7),IF(AND(T159&gt;=0.7,T159&lt;1),100-(T159*8),IF(AND(T159&gt;=1,T159&lt;1.3),100-(T159*9),IF(AND(T159&gt;=1.3,T159&lt;1.7),100-(T159*10),IF(AND(T159&gt;=1.7,T159&lt;2),100-(T159*11),IF(AND(T159&gt;=2,T159&lt;2.3),100-(T159*12),IF(AND(T159&gt;=2.3,T159&lt;2.7),100-(T159*13),IF(AND(T159&gt;=2.7,T159&lt;3),100-(T159*14),IF(AND(T159&gt;=3,T159&lt;3.3),100-(T159*15),IF(AND(T159&gt;=3.3,T159&lt;3.7),100-(T159*16),IF(AND(T159&gt;=3.7,T159&lt;4),100-(T159*17),IF(AND(T159&gt;=4,T159&lt;4.3),100-(T159*18),IF(AND(T159&gt;=4.3,T159&lt;4.7),100-(T159*19),IF(AND(T159&gt;=4.7,T159&lt;=5),100-(T159*20),0))))))))))))))))))</f>
        <v>100</v>
      </c>
      <c r="V159" s="50">
        <f>IF(Data!$AF155=0,"",IF(AND(P159&lt;&gt;"",TRIM(Data!$B$5)="miles"),MAX(100-((P159*1000)/$C159),0),IF(AND(P159&lt;&gt;"",TRIM(Data!$B$5)="km"),MAX(100-((P159*1609.34)/$C159),0))))</f>
        <v>100</v>
      </c>
    </row>
    <row r="160" spans="1:22" x14ac:dyDescent="0.25">
      <c r="A160" s="27" t="str">
        <f>CONCATENATE(Data!F156," ",Data!G156)</f>
        <v xml:space="preserve"> </v>
      </c>
      <c r="B160" s="28" t="str">
        <f>CONCATENATE(Data!D156,Data!J156)</f>
        <v>CL09</v>
      </c>
      <c r="C160" s="93">
        <f>Data!AF156</f>
        <v>118.08313751220703</v>
      </c>
      <c r="D160" s="58">
        <f>IF(Data!AF156=0,"-",IF(AND(R160="",Q160&lt;&gt;""),F160*$G$4+G160*$G$5+H160*$G$6+I160*$G$7+J160*$G$8,IF(AND(Q160="",P160&lt;&gt;""),F160*$G$4+G160*$G$5+H160*$G$6+I160*$G$7,IF(AND(P160="",O160&lt;&gt;""),F160*$G$4+G160*$G$5+H160*$G$6,IF(AND(O160="",N160&lt;&gt;""),F160*$G$4+G160*$G$5,IF(AND(N160="",M160&lt;&gt;""),F160*$G$4,F160*$G$4+G160*$G$5+H160*$G$6+I160*$G$7+J160*$G$8+K160*$G$9))))))</f>
        <v>55.320188467786537</v>
      </c>
      <c r="E160" s="30" t="str">
        <f>IF(Data!AF156=0,"",IF(D160&lt;$K$7,$J$8,IF(AND(D160&gt;=$K$7,D160&lt;$K$6),$J$7,IF(AND(D160&gt;=$K$6,D160&lt;$K$5),$J$6,IF(D160&gt;=$K$5,$J$5)))))</f>
        <v>High Risk</v>
      </c>
      <c r="F160" s="29">
        <f>IF(Data!$AF156=0,"",IF(AND(M160&lt;&gt;"",TRIM(Data!$B$5)="miles"),MAX(100-((M160*1000)/$C160),0),IF(AND(M160&lt;&gt;"",TRIM(Data!$B$5)="km"),MAX(100-((M160*1609.34)/$C160),0))))</f>
        <v>100</v>
      </c>
      <c r="G160" s="29">
        <f>IF(Data!$AF156=0,"",IF(AND(N160&lt;&gt;"",TRIM(Data!$B$5)="miles"),MAX(100-((N160*1000)/$C160),0),IF(AND(N160&lt;&gt;"",TRIM(Data!$B$5)="km"),MAX(100-((N160*1609.34)/$C160),0))))</f>
        <v>74.594170995076496</v>
      </c>
      <c r="H160" s="29">
        <f>IF(Data!$AF156=0,"",IF(AND(O160&lt;&gt;"",TRIM(Data!$B$5)="miles"),MAX(100-((O160*1000)/$C160),0),IF(AND(O160&lt;&gt;"",TRIM(Data!$B$5)="km"),MAX(100-((O160*1609.34)/$C160),0))))</f>
        <v>66.125561326768661</v>
      </c>
      <c r="I160" s="29">
        <f>IF(Data!$AF156=0,"",IF(P160="","",(0.7*U160+0.3*V160)))</f>
        <v>78.120538089005038</v>
      </c>
      <c r="J160" s="29">
        <f>IF(Data!$AF156=0,"",IF(Q159="","",IF(S160=0,100,IF(AND(S160&gt;0,S160&lt;0.3),100-(S160*6),IF(AND(S160&gt;=0.3,S160&lt;0.7),100-(S160*7),IF(AND(S160&gt;=0.7,S160&lt;1),100-(S160*8),IF(AND(S160&gt;=1,S160&lt;1.3),100-(S160*9),IF(AND(S160&gt;=1.3,S160&lt;1.7),100-(S160*10),IF(AND(S160&gt;=1.7,S160&lt;2),100-(S160*11),IF(AND(S160&gt;=2,S160&lt;2.3),100-(S160*12),IF(AND(S160&gt;=2.3,S160&lt;2.7),100-(S160*13),IF(AND(S160&gt;=2.7,S160&lt;3),100-(S160*14),IF(AND(S160&gt;=3,S160&lt;3.3),100-(S160*15),IF(AND(S160&gt;=3.3,S160&lt;3.7),100-(S160*16),IF(AND(S160&gt;=3.7,S160&lt;4),100-(S160*17),IF(AND(S160&gt;=4,S160&lt;4.3),100-(S160*18),IF(AND(S160&gt;=4.3,S160&lt;4.7),100-(S160*19),IF(AND(S160&gt;=4.7,S160&lt;=5),100-(S160*20),0))))))))))))))))))</f>
        <v>0</v>
      </c>
      <c r="K160" s="29">
        <f>IF(Data!$AF156=0,"",IF(AND(R160&lt;&gt;"",TRIM(Data!$B$5)="miles"),MAX(100-((R160*1000)/$C160),0),IF(AND(R160&lt;&gt;"",TRIM(Data!$B$5)="km"),MAX(100-((R160*1609.34)/$C160),0))))</f>
        <v>0</v>
      </c>
      <c r="L160" s="45">
        <f t="shared" si="4"/>
        <v>151</v>
      </c>
      <c r="M160" s="46">
        <f>Data!AK156</f>
        <v>0</v>
      </c>
      <c r="N160" s="47">
        <f>Data!AO156</f>
        <v>3</v>
      </c>
      <c r="O160" s="47">
        <f>Data!AS156</f>
        <v>4</v>
      </c>
      <c r="P160" s="47">
        <f>Data!AW156</f>
        <v>3</v>
      </c>
      <c r="Q160" s="47">
        <f>Data!BA156</f>
        <v>32</v>
      </c>
      <c r="R160" s="48">
        <f>Data!BE156</f>
        <v>109</v>
      </c>
      <c r="S160" s="49">
        <f>100*(Data!BB156/$C160)</f>
        <v>24.000154612601747</v>
      </c>
      <c r="T160" s="49">
        <f>100*(Data!$AX156/$C160)</f>
        <v>1.8516510661711567</v>
      </c>
      <c r="U160" s="49">
        <f>IF(Data!$AF156=0,"",IF(Q159="","",IF(T160=0,100,IF(AND(T160&gt;0,T160&lt;0.3),100-(T160*6),IF(AND(T160&gt;=0.3,T160&lt;0.7),100-(T160*7),IF(AND(T160&gt;=0.7,T160&lt;1),100-(T160*8),IF(AND(T160&gt;=1,T160&lt;1.3),100-(T160*9),IF(AND(T160&gt;=1.3,T160&lt;1.7),100-(T160*10),IF(AND(T160&gt;=1.7,T160&lt;2),100-(T160*11),IF(AND(T160&gt;=2,T160&lt;2.3),100-(T160*12),IF(AND(T160&gt;=2.3,T160&lt;2.7),100-(T160*13),IF(AND(T160&gt;=2.7,T160&lt;3),100-(T160*14),IF(AND(T160&gt;=3,T160&lt;3.3),100-(T160*15),IF(AND(T160&gt;=3.3,T160&lt;3.7),100-(T160*16),IF(AND(T160&gt;=3.7,T160&lt;4),100-(T160*17),IF(AND(T160&gt;=4,T160&lt;4.3),100-(T160*18),IF(AND(T160&gt;=4.3,T160&lt;4.7),100-(T160*19),IF(AND(T160&gt;=4.7,T160&lt;=5),100-(T160*20),0))))))))))))))))))</f>
        <v>79.631838272117278</v>
      </c>
      <c r="V160" s="50">
        <f>IF(Data!$AF156=0,"",IF(AND(P160&lt;&gt;"",TRIM(Data!$B$5)="miles"),MAX(100-((P160*1000)/$C160),0),IF(AND(P160&lt;&gt;"",TRIM(Data!$B$5)="km"),MAX(100-((P160*1609.34)/$C160),0))))</f>
        <v>74.594170995076496</v>
      </c>
    </row>
    <row r="161" spans="1:22" x14ac:dyDescent="0.25">
      <c r="A161" s="27" t="str">
        <f>CONCATENATE(Data!F157," ",Data!G157)</f>
        <v xml:space="preserve"> </v>
      </c>
      <c r="B161" s="28" t="str">
        <f>CONCATENATE(Data!D157,Data!J157)</f>
        <v>CL09</v>
      </c>
      <c r="C161" s="93">
        <f>Data!AF157</f>
        <v>91.50909423828125</v>
      </c>
      <c r="D161" s="58">
        <f>IF(Data!AF157=0,"-",IF(AND(R161="",Q161&lt;&gt;""),F161*$G$4+G161*$G$5+H161*$G$6+I161*$G$7+J161*$G$8,IF(AND(Q161="",P161&lt;&gt;""),F161*$G$4+G161*$G$5+H161*$G$6+I161*$G$7,IF(AND(P161="",O161&lt;&gt;""),F161*$G$4+G161*$G$5+H161*$G$6,IF(AND(O161="",N161&lt;&gt;""),F161*$G$4+G161*$G$5,IF(AND(N161="",M161&lt;&gt;""),F161*$G$4,F161*$G$4+G161*$G$5+H161*$G$6+I161*$G$7+J161*$G$8+K161*$G$9))))))</f>
        <v>76.296189725435795</v>
      </c>
      <c r="E161" s="30" t="str">
        <f>IF(Data!AF157=0,"",IF(D161&lt;$K$7,$J$8,IF(AND(D161&gt;=$K$7,D161&lt;$K$6),$J$7,IF(AND(D161&gt;=$K$6,D161&lt;$K$5),$J$6,IF(D161&gt;=$K$5,$J$5)))))</f>
        <v>Mild Risk</v>
      </c>
      <c r="F161" s="29">
        <f>IF(Data!$AF157=0,"",IF(AND(M161&lt;&gt;"",TRIM(Data!$B$5)="miles"),MAX(100-((M161*1000)/$C161),0),IF(AND(M161&lt;&gt;"",TRIM(Data!$B$5)="km"),MAX(100-((M161*1609.34)/$C161),0))))</f>
        <v>100</v>
      </c>
      <c r="G161" s="29">
        <f>IF(Data!$AF157=0,"",IF(AND(N161&lt;&gt;"",TRIM(Data!$B$5)="miles"),MAX(100-((N161*1000)/$C161),0),IF(AND(N161&lt;&gt;"",TRIM(Data!$B$5)="km"),MAX(100-((N161*1609.34)/$C161),0))))</f>
        <v>78.144248758574918</v>
      </c>
      <c r="H161" s="29">
        <f>IF(Data!$AF157=0,"",IF(AND(O161&lt;&gt;"",TRIM(Data!$B$5)="miles"),MAX(100-((O161*1000)/$C161),0),IF(AND(O161&lt;&gt;"",TRIM(Data!$B$5)="km"),MAX(100-((O161*1609.34)/$C161),0))))</f>
        <v>0</v>
      </c>
      <c r="I161" s="29">
        <f>IF(Data!$AF157=0,"",IF(P161="","",(0.7*U161+0.3*V161)))</f>
        <v>100</v>
      </c>
      <c r="J161" s="29">
        <f>IF(Data!$AF157=0,"",IF(Q160="","",IF(S161=0,100,IF(AND(S161&gt;0,S161&lt;0.3),100-(S161*6),IF(AND(S161&gt;=0.3,S161&lt;0.7),100-(S161*7),IF(AND(S161&gt;=0.7,S161&lt;1),100-(S161*8),IF(AND(S161&gt;=1,S161&lt;1.3),100-(S161*9),IF(AND(S161&gt;=1.3,S161&lt;1.7),100-(S161*10),IF(AND(S161&gt;=1.7,S161&lt;2),100-(S161*11),IF(AND(S161&gt;=2,S161&lt;2.3),100-(S161*12),IF(AND(S161&gt;=2.3,S161&lt;2.7),100-(S161*13),IF(AND(S161&gt;=2.7,S161&lt;3),100-(S161*14),IF(AND(S161&gt;=3,S161&lt;3.3),100-(S161*15),IF(AND(S161&gt;=3.3,S161&lt;3.7),100-(S161*16),IF(AND(S161&gt;=3.7,S161&lt;4),100-(S161*17),IF(AND(S161&gt;=4,S161&lt;4.3),100-(S161*18),IF(AND(S161&gt;=4.3,S161&lt;4.7),100-(S161*19),IF(AND(S161&gt;=4.7,S161&lt;=5),100-(S161*20),0))))))))))))))))))</f>
        <v>92.408824247891488</v>
      </c>
      <c r="K161" s="29">
        <f>IF(Data!$AF157=0,"",IF(AND(R161&lt;&gt;"",TRIM(Data!$B$5)="miles"),MAX(100-((R161*1000)/$C161),0),IF(AND(R161&lt;&gt;"",TRIM(Data!$B$5)="km"),MAX(100-((R161*1609.34)/$C161),0))))</f>
        <v>0</v>
      </c>
      <c r="L161" s="45">
        <f t="shared" si="4"/>
        <v>92</v>
      </c>
      <c r="M161" s="46">
        <f>Data!AK157</f>
        <v>0</v>
      </c>
      <c r="N161" s="47">
        <f>Data!AO157</f>
        <v>2</v>
      </c>
      <c r="O161" s="47">
        <f>Data!AS157</f>
        <v>13</v>
      </c>
      <c r="P161" s="47">
        <f>Data!AW157</f>
        <v>0</v>
      </c>
      <c r="Q161" s="47">
        <f>Data!BA157</f>
        <v>3</v>
      </c>
      <c r="R161" s="48">
        <f>Data!BE157</f>
        <v>74</v>
      </c>
      <c r="S161" s="49">
        <f>100*(Data!BB157/$C161)</f>
        <v>0.94889696901356313</v>
      </c>
      <c r="T161" s="49">
        <f>100*(Data!$AX157/$C161)</f>
        <v>0</v>
      </c>
      <c r="U161" s="49">
        <f>IF(Data!$AF157=0,"",IF(Q160="","",IF(T161=0,100,IF(AND(T161&gt;0,T161&lt;0.3),100-(T161*6),IF(AND(T161&gt;=0.3,T161&lt;0.7),100-(T161*7),IF(AND(T161&gt;=0.7,T161&lt;1),100-(T161*8),IF(AND(T161&gt;=1,T161&lt;1.3),100-(T161*9),IF(AND(T161&gt;=1.3,T161&lt;1.7),100-(T161*10),IF(AND(T161&gt;=1.7,T161&lt;2),100-(T161*11),IF(AND(T161&gt;=2,T161&lt;2.3),100-(T161*12),IF(AND(T161&gt;=2.3,T161&lt;2.7),100-(T161*13),IF(AND(T161&gt;=2.7,T161&lt;3),100-(T161*14),IF(AND(T161&gt;=3,T161&lt;3.3),100-(T161*15),IF(AND(T161&gt;=3.3,T161&lt;3.7),100-(T161*16),IF(AND(T161&gt;=3.7,T161&lt;4),100-(T161*17),IF(AND(T161&gt;=4,T161&lt;4.3),100-(T161*18),IF(AND(T161&gt;=4.3,T161&lt;4.7),100-(T161*19),IF(AND(T161&gt;=4.7,T161&lt;=5),100-(T161*20),0))))))))))))))))))</f>
        <v>100</v>
      </c>
      <c r="V161" s="50">
        <f>IF(Data!$AF157=0,"",IF(AND(P161&lt;&gt;"",TRIM(Data!$B$5)="miles"),MAX(100-((P161*1000)/$C161),0),IF(AND(P161&lt;&gt;"",TRIM(Data!$B$5)="km"),MAX(100-((P161*1609.34)/$C161),0))))</f>
        <v>100</v>
      </c>
    </row>
    <row r="162" spans="1:22" x14ac:dyDescent="0.25">
      <c r="A162" s="27" t="str">
        <f>CONCATENATE(Data!F158," ",Data!G158)</f>
        <v xml:space="preserve"> </v>
      </c>
      <c r="B162" s="28" t="str">
        <f>CONCATENATE(Data!D158,Data!J158)</f>
        <v>CL09</v>
      </c>
      <c r="C162" s="93">
        <f>Data!AF158</f>
        <v>28.06208610534668</v>
      </c>
      <c r="D162" s="58">
        <f>IF(Data!AF158=0,"-",IF(AND(R162="",Q162&lt;&gt;""),F162*$G$4+G162*$G$5+H162*$G$6+I162*$G$7+J162*$G$8,IF(AND(Q162="",P162&lt;&gt;""),F162*$G$4+G162*$G$5+H162*$G$6+I162*$G$7,IF(AND(P162="",O162&lt;&gt;""),F162*$G$4+G162*$G$5+H162*$G$6,IF(AND(O162="",N162&lt;&gt;""),F162*$G$4+G162*$G$5,IF(AND(N162="",M162&lt;&gt;""),F162*$G$4,F162*$G$4+G162*$G$5+H162*$G$6+I162*$G$7+J162*$G$8+K162*$G$9))))))</f>
        <v>76.436473053906454</v>
      </c>
      <c r="E162" s="30" t="str">
        <f>IF(Data!AF158=0,"",IF(D162&lt;$K$7,$J$8,IF(AND(D162&gt;=$K$7,D162&lt;$K$6),$J$7,IF(AND(D162&gt;=$K$6,D162&lt;$K$5),$J$6,IF(D162&gt;=$K$5,$J$5)))))</f>
        <v>Mild Risk</v>
      </c>
      <c r="F162" s="29">
        <f>IF(Data!$AF158=0,"",IF(AND(M162&lt;&gt;"",TRIM(Data!$B$5)="miles"),MAX(100-((M162*1000)/$C162),0),IF(AND(M162&lt;&gt;"",TRIM(Data!$B$5)="km"),MAX(100-((M162*1609.34)/$C162),0))))</f>
        <v>100</v>
      </c>
      <c r="G162" s="29">
        <f>IF(Data!$AF158=0,"",IF(AND(N162&lt;&gt;"",TRIM(Data!$B$5)="miles"),MAX(100-((N162*1000)/$C162),0),IF(AND(N162&lt;&gt;"",TRIM(Data!$B$5)="km"),MAX(100-((N162*1609.34)/$C162),0))))</f>
        <v>100</v>
      </c>
      <c r="H162" s="29">
        <f>IF(Data!$AF158=0,"",IF(AND(O162&lt;&gt;"",TRIM(Data!$B$5)="miles"),MAX(100-((O162*1000)/$C162),0),IF(AND(O162&lt;&gt;"",TRIM(Data!$B$5)="km"),MAX(100-((O162*1609.34)/$C162),0))))</f>
        <v>100</v>
      </c>
      <c r="I162" s="29">
        <f>IF(Data!$AF158=0,"",IF(P162="","",(0.7*U162+0.3*V162)))</f>
        <v>100</v>
      </c>
      <c r="J162" s="29">
        <f>IF(Data!$AF158=0,"",IF(Q161="","",IF(S162=0,100,IF(AND(S162&gt;0,S162&lt;0.3),100-(S162*6),IF(AND(S162&gt;=0.3,S162&lt;0.7),100-(S162*7),IF(AND(S162&gt;=0.7,S162&lt;1),100-(S162*8),IF(AND(S162&gt;=1,S162&lt;1.3),100-(S162*9),IF(AND(S162&gt;=1.3,S162&lt;1.7),100-(S162*10),IF(AND(S162&gt;=1.7,S162&lt;2),100-(S162*11),IF(AND(S162&gt;=2,S162&lt;2.3),100-(S162*12),IF(AND(S162&gt;=2.3,S162&lt;2.7),100-(S162*13),IF(AND(S162&gt;=2.7,S162&lt;3),100-(S162*14),IF(AND(S162&gt;=3,S162&lt;3.3),100-(S162*15),IF(AND(S162&gt;=3.3,S162&lt;3.7),100-(S162*16),IF(AND(S162&gt;=3.7,S162&lt;4),100-(S162*17),IF(AND(S162&gt;=4,S162&lt;4.3),100-(S162*18),IF(AND(S162&gt;=4.3,S162&lt;4.7),100-(S162*19),IF(AND(S162&gt;=4.7,S162&lt;=5),100-(S162*20),0))))))))))))))))))</f>
        <v>0</v>
      </c>
      <c r="K162" s="29">
        <f>IF(Data!$AF158=0,"",IF(AND(R162&lt;&gt;"",TRIM(Data!$B$5)="miles"),MAX(100-((R162*1000)/$C162),0),IF(AND(R162&lt;&gt;"",TRIM(Data!$B$5)="km"),MAX(100-((R162*1609.34)/$C162),0))))</f>
        <v>64.364730539064595</v>
      </c>
      <c r="L162" s="45">
        <f t="shared" si="4"/>
        <v>13</v>
      </c>
      <c r="M162" s="46">
        <f>Data!AK158</f>
        <v>0</v>
      </c>
      <c r="N162" s="47">
        <f>Data!AO158</f>
        <v>0</v>
      </c>
      <c r="O162" s="47">
        <f>Data!AS158</f>
        <v>0</v>
      </c>
      <c r="P162" s="47">
        <f>Data!AW158</f>
        <v>0</v>
      </c>
      <c r="Q162" s="47">
        <f>Data!BA158</f>
        <v>12</v>
      </c>
      <c r="R162" s="48">
        <f>Data!BE158</f>
        <v>1</v>
      </c>
      <c r="S162" s="49">
        <f>100*(Data!BB158/$C162)</f>
        <v>92.324946992767778</v>
      </c>
      <c r="T162" s="49">
        <f>100*(Data!$AX158/$C162)</f>
        <v>0</v>
      </c>
      <c r="U162" s="49">
        <f>IF(Data!$AF158=0,"",IF(Q161="","",IF(T162=0,100,IF(AND(T162&gt;0,T162&lt;0.3),100-(T162*6),IF(AND(T162&gt;=0.3,T162&lt;0.7),100-(T162*7),IF(AND(T162&gt;=0.7,T162&lt;1),100-(T162*8),IF(AND(T162&gt;=1,T162&lt;1.3),100-(T162*9),IF(AND(T162&gt;=1.3,T162&lt;1.7),100-(T162*10),IF(AND(T162&gt;=1.7,T162&lt;2),100-(T162*11),IF(AND(T162&gt;=2,T162&lt;2.3),100-(T162*12),IF(AND(T162&gt;=2.3,T162&lt;2.7),100-(T162*13),IF(AND(T162&gt;=2.7,T162&lt;3),100-(T162*14),IF(AND(T162&gt;=3,T162&lt;3.3),100-(T162*15),IF(AND(T162&gt;=3.3,T162&lt;3.7),100-(T162*16),IF(AND(T162&gt;=3.7,T162&lt;4),100-(T162*17),IF(AND(T162&gt;=4,T162&lt;4.3),100-(T162*18),IF(AND(T162&gt;=4.3,T162&lt;4.7),100-(T162*19),IF(AND(T162&gt;=4.7,T162&lt;=5),100-(T162*20),0))))))))))))))))))</f>
        <v>100</v>
      </c>
      <c r="V162" s="50">
        <f>IF(Data!$AF158=0,"",IF(AND(P162&lt;&gt;"",TRIM(Data!$B$5)="miles"),MAX(100-((P162*1000)/$C162),0),IF(AND(P162&lt;&gt;"",TRIM(Data!$B$5)="km"),MAX(100-((P162*1609.34)/$C162),0))))</f>
        <v>100</v>
      </c>
    </row>
    <row r="163" spans="1:22" x14ac:dyDescent="0.25">
      <c r="A163" s="27" t="str">
        <f>CONCATENATE(Data!F159," ",Data!G159)</f>
        <v xml:space="preserve"> </v>
      </c>
      <c r="B163" s="28" t="str">
        <f>CONCATENATE(Data!D159,Data!J159)</f>
        <v>CL09</v>
      </c>
      <c r="C163" s="93">
        <f>Data!AF159</f>
        <v>104.55987548828125</v>
      </c>
      <c r="D163" s="58">
        <f>IF(Data!AF159=0,"-",IF(AND(R163="",Q163&lt;&gt;""),F163*$G$4+G163*$G$5+H163*$G$6+I163*$G$7+J163*$G$8,IF(AND(Q163="",P163&lt;&gt;""),F163*$G$4+G163*$G$5+H163*$G$6+I163*$G$7,IF(AND(P163="",O163&lt;&gt;""),F163*$G$4+G163*$G$5+H163*$G$6,IF(AND(O163="",N163&lt;&gt;""),F163*$G$4+G163*$G$5,IF(AND(N163="",M163&lt;&gt;""),F163*$G$4,F163*$G$4+G163*$G$5+H163*$G$6+I163*$G$7+J163*$G$8+K163*$G$9))))))</f>
        <v>68.087220369515308</v>
      </c>
      <c r="E163" s="30" t="str">
        <f>IF(Data!AF159=0,"",IF(D163&lt;$K$7,$J$8,IF(AND(D163&gt;=$K$7,D163&lt;$K$6),$J$7,IF(AND(D163&gt;=$K$6,D163&lt;$K$5),$J$6,IF(D163&gt;=$K$5,$J$5)))))</f>
        <v>Medium Risk</v>
      </c>
      <c r="F163" s="29">
        <f>IF(Data!$AF159=0,"",IF(AND(M163&lt;&gt;"",TRIM(Data!$B$5)="miles"),MAX(100-((M163*1000)/$C163),0),IF(AND(M163&lt;&gt;"",TRIM(Data!$B$5)="km"),MAX(100-((M163*1609.34)/$C163),0))))</f>
        <v>100</v>
      </c>
      <c r="G163" s="29">
        <f>IF(Data!$AF159=0,"",IF(AND(N163&lt;&gt;"",TRIM(Data!$B$5)="miles"),MAX(100-((N163*1000)/$C163),0),IF(AND(N163&lt;&gt;"",TRIM(Data!$B$5)="km"),MAX(100-((N163*1609.34)/$C163),0))))</f>
        <v>100</v>
      </c>
      <c r="H163" s="29">
        <f>IF(Data!$AF159=0,"",IF(AND(O163&lt;&gt;"",TRIM(Data!$B$5)="miles"),MAX(100-((O163*1000)/$C163),0),IF(AND(O163&lt;&gt;"",TRIM(Data!$B$5)="km"),MAX(100-((O163*1609.34)/$C163),0))))</f>
        <v>80.872203695153075</v>
      </c>
      <c r="I163" s="29">
        <f>IF(Data!$AF159=0,"",IF(P163="","",(0.7*U163+0.3*V163)))</f>
        <v>100</v>
      </c>
      <c r="J163" s="29">
        <f>IF(Data!$AF159=0,"",IF(Q162="","",IF(S163=0,100,IF(AND(S163&gt;0,S163&lt;0.3),100-(S163*6),IF(AND(S163&gt;=0.3,S163&lt;0.7),100-(S163*7),IF(AND(S163&gt;=0.7,S163&lt;1),100-(S163*8),IF(AND(S163&gt;=1,S163&lt;1.3),100-(S163*9),IF(AND(S163&gt;=1.3,S163&lt;1.7),100-(S163*10),IF(AND(S163&gt;=1.7,S163&lt;2),100-(S163*11),IF(AND(S163&gt;=2,S163&lt;2.3),100-(S163*12),IF(AND(S163&gt;=2.3,S163&lt;2.7),100-(S163*13),IF(AND(S163&gt;=2.7,S163&lt;3),100-(S163*14),IF(AND(S163&gt;=3,S163&lt;3.3),100-(S163*15),IF(AND(S163&gt;=3.3,S163&lt;3.7),100-(S163*16),IF(AND(S163&gt;=3.7,S163&lt;4),100-(S163*17),IF(AND(S163&gt;=4,S163&lt;4.3),100-(S163*18),IF(AND(S163&gt;=4.3,S163&lt;4.7),100-(S163*19),IF(AND(S163&gt;=4.7,S163&lt;=5),100-(S163*20),0))))))))))))))))))</f>
        <v>0</v>
      </c>
      <c r="K163" s="29">
        <f>IF(Data!$AF159=0,"",IF(AND(R163&lt;&gt;"",TRIM(Data!$B$5)="miles"),MAX(100-((R163*1000)/$C163),0),IF(AND(R163&lt;&gt;"",TRIM(Data!$B$5)="km"),MAX(100-((R163*1609.34)/$C163),0))))</f>
        <v>0</v>
      </c>
      <c r="L163" s="45">
        <f t="shared" si="4"/>
        <v>110</v>
      </c>
      <c r="M163" s="46">
        <f>Data!AK159</f>
        <v>0</v>
      </c>
      <c r="N163" s="47">
        <f>Data!AO159</f>
        <v>0</v>
      </c>
      <c r="O163" s="47">
        <f>Data!AS159</f>
        <v>2</v>
      </c>
      <c r="P163" s="47">
        <f>Data!AW159</f>
        <v>0</v>
      </c>
      <c r="Q163" s="47">
        <f>Data!BA159</f>
        <v>92</v>
      </c>
      <c r="R163" s="48">
        <f>Data!BE159</f>
        <v>16</v>
      </c>
      <c r="S163" s="49">
        <f>100*(Data!BB159/$C163)</f>
        <v>60.000746449875628</v>
      </c>
      <c r="T163" s="49">
        <f>100*(Data!$AX159/$C163)</f>
        <v>0</v>
      </c>
      <c r="U163" s="49">
        <f>IF(Data!$AF159=0,"",IF(Q162="","",IF(T163=0,100,IF(AND(T163&gt;0,T163&lt;0.3),100-(T163*6),IF(AND(T163&gt;=0.3,T163&lt;0.7),100-(T163*7),IF(AND(T163&gt;=0.7,T163&lt;1),100-(T163*8),IF(AND(T163&gt;=1,T163&lt;1.3),100-(T163*9),IF(AND(T163&gt;=1.3,T163&lt;1.7),100-(T163*10),IF(AND(T163&gt;=1.7,T163&lt;2),100-(T163*11),IF(AND(T163&gt;=2,T163&lt;2.3),100-(T163*12),IF(AND(T163&gt;=2.3,T163&lt;2.7),100-(T163*13),IF(AND(T163&gt;=2.7,T163&lt;3),100-(T163*14),IF(AND(T163&gt;=3,T163&lt;3.3),100-(T163*15),IF(AND(T163&gt;=3.3,T163&lt;3.7),100-(T163*16),IF(AND(T163&gt;=3.7,T163&lt;4),100-(T163*17),IF(AND(T163&gt;=4,T163&lt;4.3),100-(T163*18),IF(AND(T163&gt;=4.3,T163&lt;4.7),100-(T163*19),IF(AND(T163&gt;=4.7,T163&lt;=5),100-(T163*20),0))))))))))))))))))</f>
        <v>100</v>
      </c>
      <c r="V163" s="50">
        <f>IF(Data!$AF159=0,"",IF(AND(P163&lt;&gt;"",TRIM(Data!$B$5)="miles"),MAX(100-((P163*1000)/$C163),0),IF(AND(P163&lt;&gt;"",TRIM(Data!$B$5)="km"),MAX(100-((P163*1609.34)/$C163),0))))</f>
        <v>100</v>
      </c>
    </row>
    <row r="164" spans="1:22" x14ac:dyDescent="0.25">
      <c r="A164" s="27" t="str">
        <f>CONCATENATE(Data!F160," ",Data!G160)</f>
        <v xml:space="preserve"> </v>
      </c>
      <c r="B164" s="28" t="str">
        <f>CONCATENATE(Data!D160,Data!J160)</f>
        <v>CL09</v>
      </c>
      <c r="C164" s="93">
        <f>Data!AF160</f>
        <v>32.572376251220703</v>
      </c>
      <c r="D164" s="58">
        <f>IF(Data!AF160=0,"-",IF(AND(R164="",Q164&lt;&gt;""),F164*$G$4+G164*$G$5+H164*$G$6+I164*$G$7+J164*$G$8,IF(AND(Q164="",P164&lt;&gt;""),F164*$G$4+G164*$G$5+H164*$G$6+I164*$G$7,IF(AND(P164="",O164&lt;&gt;""),F164*$G$4+G164*$G$5+H164*$G$6,IF(AND(O164="",N164&lt;&gt;""),F164*$G$4+G164*$G$5,IF(AND(N164="",M164&lt;&gt;""),F164*$G$4,F164*$G$4+G164*$G$5+H164*$G$6+I164*$G$7+J164*$G$8+K164*$G$9))))))</f>
        <v>63.859827773771812</v>
      </c>
      <c r="E164" s="30" t="str">
        <f>IF(Data!AF160=0,"",IF(D164&lt;$K$7,$J$8,IF(AND(D164&gt;=$K$7,D164&lt;$K$6),$J$7,IF(AND(D164&gt;=$K$6,D164&lt;$K$5),$J$6,IF(D164&gt;=$K$5,$J$5)))))</f>
        <v>Medium Risk</v>
      </c>
      <c r="F164" s="29">
        <f>IF(Data!$AF160=0,"",IF(AND(M164&lt;&gt;"",TRIM(Data!$B$5)="miles"),MAX(100-((M164*1000)/$C164),0),IF(AND(M164&lt;&gt;"",TRIM(Data!$B$5)="km"),MAX(100-((M164*1609.34)/$C164),0))))</f>
        <v>100</v>
      </c>
      <c r="G164" s="29">
        <f>IF(Data!$AF160=0,"",IF(AND(N164&lt;&gt;"",TRIM(Data!$B$5)="miles"),MAX(100-((N164*1000)/$C164),0),IF(AND(N164&lt;&gt;"",TRIM(Data!$B$5)="km"),MAX(100-((N164*1609.34)/$C164),0))))</f>
        <v>69.29913886885906</v>
      </c>
      <c r="H164" s="29">
        <f>IF(Data!$AF160=0,"",IF(AND(O164&lt;&gt;"",TRIM(Data!$B$5)="miles"),MAX(100-((O164*1000)/$C164),0),IF(AND(O164&lt;&gt;"",TRIM(Data!$B$5)="km"),MAX(100-((O164*1609.34)/$C164),0))))</f>
        <v>69.29913886885906</v>
      </c>
      <c r="I164" s="29">
        <f>IF(Data!$AF160=0,"",IF(P164="","",(0.7*U164+0.3*V164)))</f>
        <v>100</v>
      </c>
      <c r="J164" s="29">
        <f>IF(Data!$AF160=0,"",IF(Q163="","",IF(S164=0,100,IF(AND(S164&gt;0,S164&lt;0.3),100-(S164*6),IF(AND(S164&gt;=0.3,S164&lt;0.7),100-(S164*7),IF(AND(S164&gt;=0.7,S164&lt;1),100-(S164*8),IF(AND(S164&gt;=1,S164&lt;1.3),100-(S164*9),IF(AND(S164&gt;=1.3,S164&lt;1.7),100-(S164*10),IF(AND(S164&gt;=1.7,S164&lt;2),100-(S164*11),IF(AND(S164&gt;=2,S164&lt;2.3),100-(S164*12),IF(AND(S164&gt;=2.3,S164&lt;2.7),100-(S164*13),IF(AND(S164&gt;=2.7,S164&lt;3),100-(S164*14),IF(AND(S164&gt;=3,S164&lt;3.3),100-(S164*15),IF(AND(S164&gt;=3.3,S164&lt;3.7),100-(S164*16),IF(AND(S164&gt;=3.7,S164&lt;4),100-(S164*17),IF(AND(S164&gt;=4,S164&lt;4.3),100-(S164*18),IF(AND(S164&gt;=4.3,S164&lt;4.7),100-(S164*19),IF(AND(S164&gt;=4.7,S164&lt;=5),100-(S164*20),0))))))))))))))))))</f>
        <v>0</v>
      </c>
      <c r="K164" s="29">
        <f>IF(Data!$AF160=0,"",IF(AND(R164&lt;&gt;"",TRIM(Data!$B$5)="miles"),MAX(100-((R164*1000)/$C164),0),IF(AND(R164&lt;&gt;"",TRIM(Data!$B$5)="km"),MAX(100-((R164*1609.34)/$C164),0))))</f>
        <v>0</v>
      </c>
      <c r="L164" s="45">
        <f t="shared" si="4"/>
        <v>51</v>
      </c>
      <c r="M164" s="46">
        <f>Data!AK160</f>
        <v>0</v>
      </c>
      <c r="N164" s="47">
        <f>Data!AO160</f>
        <v>1</v>
      </c>
      <c r="O164" s="47">
        <f>Data!AS160</f>
        <v>1</v>
      </c>
      <c r="P164" s="47">
        <f>Data!AW160</f>
        <v>0</v>
      </c>
      <c r="Q164" s="47">
        <f>Data!BA160</f>
        <v>38</v>
      </c>
      <c r="R164" s="48">
        <f>Data!BE160</f>
        <v>11</v>
      </c>
      <c r="S164" s="49">
        <f>100*(Data!BB160/$C164)</f>
        <v>46.651954353924438</v>
      </c>
      <c r="T164" s="49">
        <f>100*(Data!$AX160/$C164)</f>
        <v>0</v>
      </c>
      <c r="U164" s="49">
        <f>IF(Data!$AF160=0,"",IF(Q163="","",IF(T164=0,100,IF(AND(T164&gt;0,T164&lt;0.3),100-(T164*6),IF(AND(T164&gt;=0.3,T164&lt;0.7),100-(T164*7),IF(AND(T164&gt;=0.7,T164&lt;1),100-(T164*8),IF(AND(T164&gt;=1,T164&lt;1.3),100-(T164*9),IF(AND(T164&gt;=1.3,T164&lt;1.7),100-(T164*10),IF(AND(T164&gt;=1.7,T164&lt;2),100-(T164*11),IF(AND(T164&gt;=2,T164&lt;2.3),100-(T164*12),IF(AND(T164&gt;=2.3,T164&lt;2.7),100-(T164*13),IF(AND(T164&gt;=2.7,T164&lt;3),100-(T164*14),IF(AND(T164&gt;=3,T164&lt;3.3),100-(T164*15),IF(AND(T164&gt;=3.3,T164&lt;3.7),100-(T164*16),IF(AND(T164&gt;=3.7,T164&lt;4),100-(T164*17),IF(AND(T164&gt;=4,T164&lt;4.3),100-(T164*18),IF(AND(T164&gt;=4.3,T164&lt;4.7),100-(T164*19),IF(AND(T164&gt;=4.7,T164&lt;=5),100-(T164*20),0))))))))))))))))))</f>
        <v>100</v>
      </c>
      <c r="V164" s="50">
        <f>IF(Data!$AF160=0,"",IF(AND(P164&lt;&gt;"",TRIM(Data!$B$5)="miles"),MAX(100-((P164*1000)/$C164),0),IF(AND(P164&lt;&gt;"",TRIM(Data!$B$5)="km"),MAX(100-((P164*1609.34)/$C164),0))))</f>
        <v>100</v>
      </c>
    </row>
    <row r="165" spans="1:22" x14ac:dyDescent="0.25">
      <c r="A165" s="27" t="str">
        <f>CONCATENATE(Data!F161," ",Data!G161)</f>
        <v xml:space="preserve"> </v>
      </c>
      <c r="B165" s="28" t="str">
        <f>CONCATENATE(Data!D161,Data!J161)</f>
        <v>CL09</v>
      </c>
      <c r="C165" s="93">
        <f>Data!AF161</f>
        <v>73.568107604980469</v>
      </c>
      <c r="D165" s="58">
        <f>IF(Data!AF161=0,"-",IF(AND(R165="",Q165&lt;&gt;""),F165*$G$4+G165*$G$5+H165*$G$6+I165*$G$7+J165*$G$8,IF(AND(Q165="",P165&lt;&gt;""),F165*$G$4+G165*$G$5+H165*$G$6+I165*$G$7,IF(AND(P165="",O165&lt;&gt;""),F165*$G$4+G165*$G$5+H165*$G$6,IF(AND(O165="",N165&lt;&gt;""),F165*$G$4+G165*$G$5,IF(AND(N165="",M165&lt;&gt;""),F165*$G$4,F165*$G$4+G165*$G$5+H165*$G$6+I165*$G$7+J165*$G$8+K165*$G$9))))))</f>
        <v>66.000081150931095</v>
      </c>
      <c r="E165" s="30" t="str">
        <f>IF(Data!AF161=0,"",IF(D165&lt;$K$7,$J$8,IF(AND(D165&gt;=$K$7,D165&lt;$K$6),$J$7,IF(AND(D165&gt;=$K$6,D165&lt;$K$5),$J$6,IF(D165&gt;=$K$5,$J$5)))))</f>
        <v>Medium Risk</v>
      </c>
      <c r="F165" s="29">
        <f>IF(Data!$AF161=0,"",IF(AND(M165&lt;&gt;"",TRIM(Data!$B$5)="miles"),MAX(100-((M165*1000)/$C165),0),IF(AND(M165&lt;&gt;"",TRIM(Data!$B$5)="km"),MAX(100-((M165*1609.34)/$C165),0))))</f>
        <v>86.407153418034895</v>
      </c>
      <c r="G165" s="29">
        <f>IF(Data!$AF161=0,"",IF(AND(N165&lt;&gt;"",TRIM(Data!$B$5)="miles"),MAX(100-((N165*1000)/$C165),0),IF(AND(N165&lt;&gt;"",TRIM(Data!$B$5)="km"),MAX(100-((N165*1609.34)/$C165),0))))</f>
        <v>100</v>
      </c>
      <c r="H165" s="29">
        <f>IF(Data!$AF161=0,"",IF(AND(O165&lt;&gt;"",TRIM(Data!$B$5)="miles"),MAX(100-((O165*1000)/$C165),0),IF(AND(O165&lt;&gt;"",TRIM(Data!$B$5)="km"),MAX(100-((O165*1609.34)/$C165),0))))</f>
        <v>100</v>
      </c>
      <c r="I165" s="29">
        <f>IF(Data!$AF161=0,"",IF(P165="","",(0.7*U165+0.3*V165)))</f>
        <v>93.398414522818982</v>
      </c>
      <c r="J165" s="29">
        <f>IF(Data!$AF161=0,"",IF(Q164="","",IF(S165=0,100,IF(AND(S165&gt;0,S165&lt;0.3),100-(S165*6),IF(AND(S165&gt;=0.3,S165&lt;0.7),100-(S165*7),IF(AND(S165&gt;=0.7,S165&lt;1),100-(S165*8),IF(AND(S165&gt;=1,S165&lt;1.3),100-(S165*9),IF(AND(S165&gt;=1.3,S165&lt;1.7),100-(S165*10),IF(AND(S165&gt;=1.7,S165&lt;2),100-(S165*11),IF(AND(S165&gt;=2,S165&lt;2.3),100-(S165*12),IF(AND(S165&gt;=2.3,S165&lt;2.7),100-(S165*13),IF(AND(S165&gt;=2.7,S165&lt;3),100-(S165*14),IF(AND(S165&gt;=3,S165&lt;3.3),100-(S165*15),IF(AND(S165&gt;=3.3,S165&lt;3.7),100-(S165*16),IF(AND(S165&gt;=3.7,S165&lt;4),100-(S165*17),IF(AND(S165&gt;=4,S165&lt;4.3),100-(S165*18),IF(AND(S165&gt;=4.3,S165&lt;4.7),100-(S165*19),IF(AND(S165&gt;=4.7,S165&lt;=5),100-(S165*20),0))))))))))))))))))</f>
        <v>0</v>
      </c>
      <c r="K165" s="29">
        <f>IF(Data!$AF161=0,"",IF(AND(R165&lt;&gt;"",TRIM(Data!$B$5)="miles"),MAX(100-((R165*1000)/$C165),0),IF(AND(R165&lt;&gt;"",TRIM(Data!$B$5)="km"),MAX(100-((R165*1609.34)/$C165),0))))</f>
        <v>0</v>
      </c>
      <c r="L165" s="45">
        <f t="shared" si="4"/>
        <v>39</v>
      </c>
      <c r="M165" s="46">
        <f>Data!AK161</f>
        <v>1</v>
      </c>
      <c r="N165" s="47">
        <f>Data!AO161</f>
        <v>0</v>
      </c>
      <c r="O165" s="47">
        <f>Data!AS161</f>
        <v>0</v>
      </c>
      <c r="P165" s="47">
        <f>Data!AW161</f>
        <v>1</v>
      </c>
      <c r="Q165" s="47">
        <f>Data!BA161</f>
        <v>13</v>
      </c>
      <c r="R165" s="48">
        <f>Data!BE161</f>
        <v>24</v>
      </c>
      <c r="S165" s="49">
        <f>100*(Data!BB161/$C165)</f>
        <v>5.009917327260081</v>
      </c>
      <c r="T165" s="49">
        <f>100*(Data!$AX161/$C165)</f>
        <v>0.51504724542683444</v>
      </c>
      <c r="U165" s="49">
        <f>IF(Data!$AF161=0,"",IF(Q164="","",IF(T165=0,100,IF(AND(T165&gt;0,T165&lt;0.3),100-(T165*6),IF(AND(T165&gt;=0.3,T165&lt;0.7),100-(T165*7),IF(AND(T165&gt;=0.7,T165&lt;1),100-(T165*8),IF(AND(T165&gt;=1,T165&lt;1.3),100-(T165*9),IF(AND(T165&gt;=1.3,T165&lt;1.7),100-(T165*10),IF(AND(T165&gt;=1.7,T165&lt;2),100-(T165*11),IF(AND(T165&gt;=2,T165&lt;2.3),100-(T165*12),IF(AND(T165&gt;=2.3,T165&lt;2.7),100-(T165*13),IF(AND(T165&gt;=2.7,T165&lt;3),100-(T165*14),IF(AND(T165&gt;=3,T165&lt;3.3),100-(T165*15),IF(AND(T165&gt;=3.3,T165&lt;3.7),100-(T165*16),IF(AND(T165&gt;=3.7,T165&lt;4),100-(T165*17),IF(AND(T165&gt;=4,T165&lt;4.3),100-(T165*18),IF(AND(T165&gt;=4.3,T165&lt;4.7),100-(T165*19),IF(AND(T165&gt;=4.7,T165&lt;=5),100-(T165*20),0))))))))))))))))))</f>
        <v>96.39466928201216</v>
      </c>
      <c r="V165" s="50">
        <f>IF(Data!$AF161=0,"",IF(AND(P165&lt;&gt;"",TRIM(Data!$B$5)="miles"),MAX(100-((P165*1000)/$C165),0),IF(AND(P165&lt;&gt;"",TRIM(Data!$B$5)="km"),MAX(100-((P165*1609.34)/$C165),0))))</f>
        <v>86.407153418034895</v>
      </c>
    </row>
    <row r="166" spans="1:22" x14ac:dyDescent="0.25">
      <c r="A166" s="27" t="str">
        <f>CONCATENATE(Data!F162," ",Data!G162)</f>
        <v xml:space="preserve"> </v>
      </c>
      <c r="B166" s="28" t="str">
        <f>CONCATENATE(Data!D162,Data!J162)</f>
        <v>CL09</v>
      </c>
      <c r="C166" s="93">
        <f>Data!AF162</f>
        <v>7.4899592399597168</v>
      </c>
      <c r="D166" s="58">
        <f>IF(Data!AF162=0,"-",IF(AND(R166="",Q166&lt;&gt;""),F166*$G$4+G166*$G$5+H166*$G$6+I166*$G$7+J166*$G$8,IF(AND(Q166="",P166&lt;&gt;""),F166*$G$4+G166*$G$5+H166*$G$6+I166*$G$7,IF(AND(P166="",O166&lt;&gt;""),F166*$G$4+G166*$G$5+H166*$G$6,IF(AND(O166="",N166&lt;&gt;""),F166*$G$4+G166*$G$5,IF(AND(N166="",M166&lt;&gt;""),F166*$G$4,F166*$G$4+G166*$G$5+H166*$G$6+I166*$G$7+J166*$G$8+K166*$G$9))))))</f>
        <v>70</v>
      </c>
      <c r="E166" s="30" t="str">
        <f>IF(Data!AF162=0,"",IF(D166&lt;$K$7,$J$8,IF(AND(D166&gt;=$K$7,D166&lt;$K$6),$J$7,IF(AND(D166&gt;=$K$6,D166&lt;$K$5),$J$6,IF(D166&gt;=$K$5,$J$5)))))</f>
        <v>Medium Risk</v>
      </c>
      <c r="F166" s="29">
        <f>IF(Data!$AF162=0,"",IF(AND(M166&lt;&gt;"",TRIM(Data!$B$5)="miles"),MAX(100-((M166*1000)/$C166),0),IF(AND(M166&lt;&gt;"",TRIM(Data!$B$5)="km"),MAX(100-((M166*1609.34)/$C166),0))))</f>
        <v>100</v>
      </c>
      <c r="G166" s="29">
        <f>IF(Data!$AF162=0,"",IF(AND(N166&lt;&gt;"",TRIM(Data!$B$5)="miles"),MAX(100-((N166*1000)/$C166),0),IF(AND(N166&lt;&gt;"",TRIM(Data!$B$5)="km"),MAX(100-((N166*1609.34)/$C166),0))))</f>
        <v>100</v>
      </c>
      <c r="H166" s="29">
        <f>IF(Data!$AF162=0,"",IF(AND(O166&lt;&gt;"",TRIM(Data!$B$5)="miles"),MAX(100-((O166*1000)/$C166),0),IF(AND(O166&lt;&gt;"",TRIM(Data!$B$5)="km"),MAX(100-((O166*1609.34)/$C166),0))))</f>
        <v>100</v>
      </c>
      <c r="I166" s="29">
        <f>IF(Data!$AF162=0,"",IF(P166="","",(0.7*U166+0.3*V166)))</f>
        <v>100</v>
      </c>
      <c r="J166" s="29">
        <f>IF(Data!$AF162=0,"",IF(Q165="","",IF(S166=0,100,IF(AND(S166&gt;0,S166&lt;0.3),100-(S166*6),IF(AND(S166&gt;=0.3,S166&lt;0.7),100-(S166*7),IF(AND(S166&gt;=0.7,S166&lt;1),100-(S166*8),IF(AND(S166&gt;=1,S166&lt;1.3),100-(S166*9),IF(AND(S166&gt;=1.3,S166&lt;1.7),100-(S166*10),IF(AND(S166&gt;=1.7,S166&lt;2),100-(S166*11),IF(AND(S166&gt;=2,S166&lt;2.3),100-(S166*12),IF(AND(S166&gt;=2.3,S166&lt;2.7),100-(S166*13),IF(AND(S166&gt;=2.7,S166&lt;3),100-(S166*14),IF(AND(S166&gt;=3,S166&lt;3.3),100-(S166*15),IF(AND(S166&gt;=3.3,S166&lt;3.7),100-(S166*16),IF(AND(S166&gt;=3.7,S166&lt;4),100-(S166*17),IF(AND(S166&gt;=4,S166&lt;4.3),100-(S166*18),IF(AND(S166&gt;=4.3,S166&lt;4.7),100-(S166*19),IF(AND(S166&gt;=4.7,S166&lt;=5),100-(S166*20),0))))))))))))))))))</f>
        <v>0</v>
      </c>
      <c r="K166" s="29">
        <f>IF(Data!$AF162=0,"",IF(AND(R166&lt;&gt;"",TRIM(Data!$B$5)="miles"),MAX(100-((R166*1000)/$C166),0),IF(AND(R166&lt;&gt;"",TRIM(Data!$B$5)="km"),MAX(100-((R166*1609.34)/$C166),0))))</f>
        <v>0</v>
      </c>
      <c r="L166" s="45">
        <f t="shared" si="4"/>
        <v>13</v>
      </c>
      <c r="M166" s="46">
        <f>Data!AK162</f>
        <v>0</v>
      </c>
      <c r="N166" s="47">
        <f>Data!AO162</f>
        <v>0</v>
      </c>
      <c r="O166" s="47">
        <f>Data!AS162</f>
        <v>0</v>
      </c>
      <c r="P166" s="47">
        <f>Data!AW162</f>
        <v>0</v>
      </c>
      <c r="Q166" s="47">
        <f>Data!BA162</f>
        <v>5</v>
      </c>
      <c r="R166" s="48">
        <f>Data!BE162</f>
        <v>8</v>
      </c>
      <c r="S166" s="49">
        <f>100*(Data!BB162/$C166)</f>
        <v>24.255810075935933</v>
      </c>
      <c r="T166" s="49">
        <f>100*(Data!$AX162/$C166)</f>
        <v>0</v>
      </c>
      <c r="U166" s="49">
        <f>IF(Data!$AF162=0,"",IF(Q165="","",IF(T166=0,100,IF(AND(T166&gt;0,T166&lt;0.3),100-(T166*6),IF(AND(T166&gt;=0.3,T166&lt;0.7),100-(T166*7),IF(AND(T166&gt;=0.7,T166&lt;1),100-(T166*8),IF(AND(T166&gt;=1,T166&lt;1.3),100-(T166*9),IF(AND(T166&gt;=1.3,T166&lt;1.7),100-(T166*10),IF(AND(T166&gt;=1.7,T166&lt;2),100-(T166*11),IF(AND(T166&gt;=2,T166&lt;2.3),100-(T166*12),IF(AND(T166&gt;=2.3,T166&lt;2.7),100-(T166*13),IF(AND(T166&gt;=2.7,T166&lt;3),100-(T166*14),IF(AND(T166&gt;=3,T166&lt;3.3),100-(T166*15),IF(AND(T166&gt;=3.3,T166&lt;3.7),100-(T166*16),IF(AND(T166&gt;=3.7,T166&lt;4),100-(T166*17),IF(AND(T166&gt;=4,T166&lt;4.3),100-(T166*18),IF(AND(T166&gt;=4.3,T166&lt;4.7),100-(T166*19),IF(AND(T166&gt;=4.7,T166&lt;=5),100-(T166*20),0))))))))))))))))))</f>
        <v>100</v>
      </c>
      <c r="V166" s="50">
        <f>IF(Data!$AF162=0,"",IF(AND(P166&lt;&gt;"",TRIM(Data!$B$5)="miles"),MAX(100-((P166*1000)/$C166),0),IF(AND(P166&lt;&gt;"",TRIM(Data!$B$5)="km"),MAX(100-((P166*1609.34)/$C166),0))))</f>
        <v>100</v>
      </c>
    </row>
    <row r="167" spans="1:22" x14ac:dyDescent="0.25">
      <c r="A167" s="27" t="str">
        <f>CONCATENATE(Data!F163," ",Data!G163)</f>
        <v xml:space="preserve"> </v>
      </c>
      <c r="B167" s="28" t="str">
        <f>CONCATENATE(Data!D163,Data!J163)</f>
        <v>CL09</v>
      </c>
      <c r="C167" s="93">
        <f>Data!AF163</f>
        <v>30.188051223754883</v>
      </c>
      <c r="D167" s="58">
        <f>IF(Data!AF163=0,"-",IF(AND(R167="",Q167&lt;&gt;""),F167*$G$4+G167*$G$5+H167*$G$6+I167*$G$7+J167*$G$8,IF(AND(Q167="",P167&lt;&gt;""),F167*$G$4+G167*$G$5+H167*$G$6+I167*$G$7,IF(AND(P167="",O167&lt;&gt;""),F167*$G$4+G167*$G$5+H167*$G$6,IF(AND(O167="",N167&lt;&gt;""),F167*$G$4+G167*$G$5,IF(AND(N167="",M167&lt;&gt;""),F167*$G$4,F167*$G$4+G167*$G$5+H167*$G$6+I167*$G$7+J167*$G$8+K167*$G$9))))))</f>
        <v>100</v>
      </c>
      <c r="E167" s="30" t="str">
        <f>IF(Data!AF163=0,"",IF(D167&lt;$K$7,$J$8,IF(AND(D167&gt;=$K$7,D167&lt;$K$6),$J$7,IF(AND(D167&gt;=$K$6,D167&lt;$K$5),$J$6,IF(D167&gt;=$K$5,$J$5)))))</f>
        <v>Low Risk</v>
      </c>
      <c r="F167" s="29">
        <f>IF(Data!$AF163=0,"",IF(AND(M167&lt;&gt;"",TRIM(Data!$B$5)="miles"),MAX(100-((M167*1000)/$C167),0),IF(AND(M167&lt;&gt;"",TRIM(Data!$B$5)="km"),MAX(100-((M167*1609.34)/$C167),0))))</f>
        <v>100</v>
      </c>
      <c r="G167" s="29">
        <f>IF(Data!$AF163=0,"",IF(AND(N167&lt;&gt;"",TRIM(Data!$B$5)="miles"),MAX(100-((N167*1000)/$C167),0),IF(AND(N167&lt;&gt;"",TRIM(Data!$B$5)="km"),MAX(100-((N167*1609.34)/$C167),0))))</f>
        <v>100</v>
      </c>
      <c r="H167" s="29">
        <f>IF(Data!$AF163=0,"",IF(AND(O167&lt;&gt;"",TRIM(Data!$B$5)="miles"),MAX(100-((O167*1000)/$C167),0),IF(AND(O167&lt;&gt;"",TRIM(Data!$B$5)="km"),MAX(100-((O167*1609.34)/$C167),0))))</f>
        <v>100</v>
      </c>
      <c r="I167" s="29">
        <f>IF(Data!$AF163=0,"",IF(P167="","",(0.7*U167+0.3*V167)))</f>
        <v>100</v>
      </c>
      <c r="J167" s="29">
        <f>IF(Data!$AF163=0,"",IF(Q166="","",IF(S167=0,100,IF(AND(S167&gt;0,S167&lt;0.3),100-(S167*6),IF(AND(S167&gt;=0.3,S167&lt;0.7),100-(S167*7),IF(AND(S167&gt;=0.7,S167&lt;1),100-(S167*8),IF(AND(S167&gt;=1,S167&lt;1.3),100-(S167*9),IF(AND(S167&gt;=1.3,S167&lt;1.7),100-(S167*10),IF(AND(S167&gt;=1.7,S167&lt;2),100-(S167*11),IF(AND(S167&gt;=2,S167&lt;2.3),100-(S167*12),IF(AND(S167&gt;=2.3,S167&lt;2.7),100-(S167*13),IF(AND(S167&gt;=2.7,S167&lt;3),100-(S167*14),IF(AND(S167&gt;=3,S167&lt;3.3),100-(S167*15),IF(AND(S167&gt;=3.3,S167&lt;3.7),100-(S167*16),IF(AND(S167&gt;=3.7,S167&lt;4),100-(S167*17),IF(AND(S167&gt;=4,S167&lt;4.3),100-(S167*18),IF(AND(S167&gt;=4.3,S167&lt;4.7),100-(S167*19),IF(AND(S167&gt;=4.7,S167&lt;=5),100-(S167*20),0))))))))))))))))))</f>
        <v>100</v>
      </c>
      <c r="K167" s="29">
        <f>IF(Data!$AF163=0,"",IF(AND(R167&lt;&gt;"",TRIM(Data!$B$5)="miles"),MAX(100-((R167*1000)/$C167),0),IF(AND(R167&lt;&gt;"",TRIM(Data!$B$5)="km"),MAX(100-((R167*1609.34)/$C167),0))))</f>
        <v>100</v>
      </c>
      <c r="L167" s="45">
        <f t="shared" si="4"/>
        <v>0</v>
      </c>
      <c r="M167" s="46">
        <f>Data!AK163</f>
        <v>0</v>
      </c>
      <c r="N167" s="47">
        <f>Data!AO163</f>
        <v>0</v>
      </c>
      <c r="O167" s="47">
        <f>Data!AS163</f>
        <v>0</v>
      </c>
      <c r="P167" s="47">
        <f>Data!AW163</f>
        <v>0</v>
      </c>
      <c r="Q167" s="47">
        <f>Data!BA163</f>
        <v>0</v>
      </c>
      <c r="R167" s="48">
        <f>Data!BE163</f>
        <v>0</v>
      </c>
      <c r="S167" s="49">
        <f>100*(Data!BB163/$C167)</f>
        <v>0</v>
      </c>
      <c r="T167" s="49">
        <f>100*(Data!$AX163/$C167)</f>
        <v>0</v>
      </c>
      <c r="U167" s="49">
        <f>IF(Data!$AF163=0,"",IF(Q166="","",IF(T167=0,100,IF(AND(T167&gt;0,T167&lt;0.3),100-(T167*6),IF(AND(T167&gt;=0.3,T167&lt;0.7),100-(T167*7),IF(AND(T167&gt;=0.7,T167&lt;1),100-(T167*8),IF(AND(T167&gt;=1,T167&lt;1.3),100-(T167*9),IF(AND(T167&gt;=1.3,T167&lt;1.7),100-(T167*10),IF(AND(T167&gt;=1.7,T167&lt;2),100-(T167*11),IF(AND(T167&gt;=2,T167&lt;2.3),100-(T167*12),IF(AND(T167&gt;=2.3,T167&lt;2.7),100-(T167*13),IF(AND(T167&gt;=2.7,T167&lt;3),100-(T167*14),IF(AND(T167&gt;=3,T167&lt;3.3),100-(T167*15),IF(AND(T167&gt;=3.3,T167&lt;3.7),100-(T167*16),IF(AND(T167&gt;=3.7,T167&lt;4),100-(T167*17),IF(AND(T167&gt;=4,T167&lt;4.3),100-(T167*18),IF(AND(T167&gt;=4.3,T167&lt;4.7),100-(T167*19),IF(AND(T167&gt;=4.7,T167&lt;=5),100-(T167*20),0))))))))))))))))))</f>
        <v>100</v>
      </c>
      <c r="V167" s="50">
        <f>IF(Data!$AF163=0,"",IF(AND(P167&lt;&gt;"",TRIM(Data!$B$5)="miles"),MAX(100-((P167*1000)/$C167),0),IF(AND(P167&lt;&gt;"",TRIM(Data!$B$5)="km"),MAX(100-((P167*1609.34)/$C167),0))))</f>
        <v>100</v>
      </c>
    </row>
    <row r="168" spans="1:22" x14ac:dyDescent="0.25">
      <c r="A168" s="27" t="str">
        <f>CONCATENATE(Data!F164," ",Data!G164)</f>
        <v xml:space="preserve"> </v>
      </c>
      <c r="B168" s="28" t="str">
        <f>CONCATENATE(Data!D164,Data!J164)</f>
        <v>GE01</v>
      </c>
      <c r="C168" s="93">
        <f>Data!AF164</f>
        <v>4.5618062019348145</v>
      </c>
      <c r="D168" s="58">
        <f>IF(Data!AF164=0,"-",IF(AND(R168="",Q168&lt;&gt;""),F168*$G$4+G168*$G$5+H168*$G$6+I168*$G$7+J168*$G$8,IF(AND(Q168="",P168&lt;&gt;""),F168*$G$4+G168*$G$5+H168*$G$6+I168*$G$7,IF(AND(P168="",O168&lt;&gt;""),F168*$G$4+G168*$G$5+H168*$G$6,IF(AND(O168="",N168&lt;&gt;""),F168*$G$4+G168*$G$5,IF(AND(N168="",M168&lt;&gt;""),F168*$G$4,F168*$G$4+G168*$G$5+H168*$G$6+I168*$G$7+J168*$G$8+K168*$G$9))))))</f>
        <v>90</v>
      </c>
      <c r="E168" s="30" t="str">
        <f>IF(Data!AF164=0,"",IF(D168&lt;$K$7,$J$8,IF(AND(D168&gt;=$K$7,D168&lt;$K$6),$J$7,IF(AND(D168&gt;=$K$6,D168&lt;$K$5),$J$6,IF(D168&gt;=$K$5,$J$5)))))</f>
        <v>Mild Risk</v>
      </c>
      <c r="F168" s="29">
        <f>IF(Data!$AF164=0,"",IF(AND(M168&lt;&gt;"",TRIM(Data!$B$5)="miles"),MAX(100-((M168*1000)/$C168),0),IF(AND(M168&lt;&gt;"",TRIM(Data!$B$5)="km"),MAX(100-((M168*1609.34)/$C168),0))))</f>
        <v>100</v>
      </c>
      <c r="G168" s="29">
        <f>IF(Data!$AF164=0,"",IF(AND(N168&lt;&gt;"",TRIM(Data!$B$5)="miles"),MAX(100-((N168*1000)/$C168),0),IF(AND(N168&lt;&gt;"",TRIM(Data!$B$5)="km"),MAX(100-((N168*1609.34)/$C168),0))))</f>
        <v>100</v>
      </c>
      <c r="H168" s="29">
        <f>IF(Data!$AF164=0,"",IF(AND(O168&lt;&gt;"",TRIM(Data!$B$5)="miles"),MAX(100-((O168*1000)/$C168),0),IF(AND(O168&lt;&gt;"",TRIM(Data!$B$5)="km"),MAX(100-((O168*1609.34)/$C168),0))))</f>
        <v>100</v>
      </c>
      <c r="I168" s="29">
        <f>IF(Data!$AF164=0,"",IF(P168="","",(0.7*U168+0.3*V168)))</f>
        <v>100</v>
      </c>
      <c r="J168" s="29">
        <f>IF(Data!$AF164=0,"",IF(Q167="","",IF(S168=0,100,IF(AND(S168&gt;0,S168&lt;0.3),100-(S168*6),IF(AND(S168&gt;=0.3,S168&lt;0.7),100-(S168*7),IF(AND(S168&gt;=0.7,S168&lt;1),100-(S168*8),IF(AND(S168&gt;=1,S168&lt;1.3),100-(S168*9),IF(AND(S168&gt;=1.3,S168&lt;1.7),100-(S168*10),IF(AND(S168&gt;=1.7,S168&lt;2),100-(S168*11),IF(AND(S168&gt;=2,S168&lt;2.3),100-(S168*12),IF(AND(S168&gt;=2.3,S168&lt;2.7),100-(S168*13),IF(AND(S168&gt;=2.7,S168&lt;3),100-(S168*14),IF(AND(S168&gt;=3,S168&lt;3.3),100-(S168*15),IF(AND(S168&gt;=3.3,S168&lt;3.7),100-(S168*16),IF(AND(S168&gt;=3.7,S168&lt;4),100-(S168*17),IF(AND(S168&gt;=4,S168&lt;4.3),100-(S168*18),IF(AND(S168&gt;=4.3,S168&lt;4.7),100-(S168*19),IF(AND(S168&gt;=4.7,S168&lt;=5),100-(S168*20),0))))))))))))))))))</f>
        <v>100</v>
      </c>
      <c r="K168" s="29">
        <f>IF(Data!$AF164=0,"",IF(AND(R168&lt;&gt;"",TRIM(Data!$B$5)="miles"),MAX(100-((R168*1000)/$C168),0),IF(AND(R168&lt;&gt;"",TRIM(Data!$B$5)="km"),MAX(100-((R168*1609.34)/$C168),0))))</f>
        <v>0</v>
      </c>
      <c r="L168" s="45">
        <f t="shared" si="4"/>
        <v>1</v>
      </c>
      <c r="M168" s="46">
        <f>Data!AK164</f>
        <v>0</v>
      </c>
      <c r="N168" s="47">
        <f>Data!AO164</f>
        <v>0</v>
      </c>
      <c r="O168" s="47">
        <f>Data!AS164</f>
        <v>0</v>
      </c>
      <c r="P168" s="47">
        <f>Data!AW164</f>
        <v>0</v>
      </c>
      <c r="Q168" s="47">
        <f>Data!BA164</f>
        <v>0</v>
      </c>
      <c r="R168" s="48">
        <f>Data!BE164</f>
        <v>1</v>
      </c>
      <c r="S168" s="49">
        <f>100*(Data!BB164/$C168)</f>
        <v>0</v>
      </c>
      <c r="T168" s="49">
        <f>100*(Data!$AX164/$C168)</f>
        <v>0</v>
      </c>
      <c r="U168" s="49">
        <f>IF(Data!$AF164=0,"",IF(Q167="","",IF(T168=0,100,IF(AND(T168&gt;0,T168&lt;0.3),100-(T168*6),IF(AND(T168&gt;=0.3,T168&lt;0.7),100-(T168*7),IF(AND(T168&gt;=0.7,T168&lt;1),100-(T168*8),IF(AND(T168&gt;=1,T168&lt;1.3),100-(T168*9),IF(AND(T168&gt;=1.3,T168&lt;1.7),100-(T168*10),IF(AND(T168&gt;=1.7,T168&lt;2),100-(T168*11),IF(AND(T168&gt;=2,T168&lt;2.3),100-(T168*12),IF(AND(T168&gt;=2.3,T168&lt;2.7),100-(T168*13),IF(AND(T168&gt;=2.7,T168&lt;3),100-(T168*14),IF(AND(T168&gt;=3,T168&lt;3.3),100-(T168*15),IF(AND(T168&gt;=3.3,T168&lt;3.7),100-(T168*16),IF(AND(T168&gt;=3.7,T168&lt;4),100-(T168*17),IF(AND(T168&gt;=4,T168&lt;4.3),100-(T168*18),IF(AND(T168&gt;=4.3,T168&lt;4.7),100-(T168*19),IF(AND(T168&gt;=4.7,T168&lt;=5),100-(T168*20),0))))))))))))))))))</f>
        <v>100</v>
      </c>
      <c r="V168" s="50">
        <f>IF(Data!$AF164=0,"",IF(AND(P168&lt;&gt;"",TRIM(Data!$B$5)="miles"),MAX(100-((P168*1000)/$C168),0),IF(AND(P168&lt;&gt;"",TRIM(Data!$B$5)="km"),MAX(100-((P168*1609.34)/$C168),0))))</f>
        <v>100</v>
      </c>
    </row>
    <row r="169" spans="1:22" x14ac:dyDescent="0.25">
      <c r="A169" s="27" t="str">
        <f>CONCATENATE(Data!F165," ",Data!G165)</f>
        <v xml:space="preserve"> </v>
      </c>
      <c r="B169" s="28" t="str">
        <f>CONCATENATE(Data!D165,Data!J165)</f>
        <v>GE01</v>
      </c>
      <c r="C169" s="93">
        <f>Data!AF165</f>
        <v>4.1292157173156738</v>
      </c>
      <c r="D169" s="58">
        <f>IF(Data!AF165=0,"-",IF(AND(R169="",Q169&lt;&gt;""),F169*$G$4+G169*$G$5+H169*$G$6+I169*$G$7+J169*$G$8,IF(AND(Q169="",P169&lt;&gt;""),F169*$G$4+G169*$G$5+H169*$G$6+I169*$G$7,IF(AND(P169="",O169&lt;&gt;""),F169*$G$4+G169*$G$5+H169*$G$6,IF(AND(O169="",N169&lt;&gt;""),F169*$G$4+G169*$G$5,IF(AND(N169="",M169&lt;&gt;""),F169*$G$4,F169*$G$4+G169*$G$5+H169*$G$6+I169*$G$7+J169*$G$8+K169*$G$9))))))</f>
        <v>100</v>
      </c>
      <c r="E169" s="30" t="str">
        <f>IF(Data!AF165=0,"",IF(D169&lt;$K$7,$J$8,IF(AND(D169&gt;=$K$7,D169&lt;$K$6),$J$7,IF(AND(D169&gt;=$K$6,D169&lt;$K$5),$J$6,IF(D169&gt;=$K$5,$J$5)))))</f>
        <v>Low Risk</v>
      </c>
      <c r="F169" s="29">
        <f>IF(Data!$AF165=0,"",IF(AND(M169&lt;&gt;"",TRIM(Data!$B$5)="miles"),MAX(100-((M169*1000)/$C169),0),IF(AND(M169&lt;&gt;"",TRIM(Data!$B$5)="km"),MAX(100-((M169*1609.34)/$C169),0))))</f>
        <v>100</v>
      </c>
      <c r="G169" s="29">
        <f>IF(Data!$AF165=0,"",IF(AND(N169&lt;&gt;"",TRIM(Data!$B$5)="miles"),MAX(100-((N169*1000)/$C169),0),IF(AND(N169&lt;&gt;"",TRIM(Data!$B$5)="km"),MAX(100-((N169*1609.34)/$C169),0))))</f>
        <v>100</v>
      </c>
      <c r="H169" s="29">
        <f>IF(Data!$AF165=0,"",IF(AND(O169&lt;&gt;"",TRIM(Data!$B$5)="miles"),MAX(100-((O169*1000)/$C169),0),IF(AND(O169&lt;&gt;"",TRIM(Data!$B$5)="km"),MAX(100-((O169*1609.34)/$C169),0))))</f>
        <v>100</v>
      </c>
      <c r="I169" s="29">
        <f>IF(Data!$AF165=0,"",IF(P169="","",(0.7*U169+0.3*V169)))</f>
        <v>100</v>
      </c>
      <c r="J169" s="29">
        <f>IF(Data!$AF165=0,"",IF(Q168="","",IF(S169=0,100,IF(AND(S169&gt;0,S169&lt;0.3),100-(S169*6),IF(AND(S169&gt;=0.3,S169&lt;0.7),100-(S169*7),IF(AND(S169&gt;=0.7,S169&lt;1),100-(S169*8),IF(AND(S169&gt;=1,S169&lt;1.3),100-(S169*9),IF(AND(S169&gt;=1.3,S169&lt;1.7),100-(S169*10),IF(AND(S169&gt;=1.7,S169&lt;2),100-(S169*11),IF(AND(S169&gt;=2,S169&lt;2.3),100-(S169*12),IF(AND(S169&gt;=2.3,S169&lt;2.7),100-(S169*13),IF(AND(S169&gt;=2.7,S169&lt;3),100-(S169*14),IF(AND(S169&gt;=3,S169&lt;3.3),100-(S169*15),IF(AND(S169&gt;=3.3,S169&lt;3.7),100-(S169*16),IF(AND(S169&gt;=3.7,S169&lt;4),100-(S169*17),IF(AND(S169&gt;=4,S169&lt;4.3),100-(S169*18),IF(AND(S169&gt;=4.3,S169&lt;4.7),100-(S169*19),IF(AND(S169&gt;=4.7,S169&lt;=5),100-(S169*20),0))))))))))))))))))</f>
        <v>100</v>
      </c>
      <c r="K169" s="29">
        <f>IF(Data!$AF165=0,"",IF(AND(R169&lt;&gt;"",TRIM(Data!$B$5)="miles"),MAX(100-((R169*1000)/$C169),0),IF(AND(R169&lt;&gt;"",TRIM(Data!$B$5)="km"),MAX(100-((R169*1609.34)/$C169),0))))</f>
        <v>100</v>
      </c>
      <c r="L169" s="45">
        <f t="shared" si="4"/>
        <v>0</v>
      </c>
      <c r="M169" s="46">
        <f>Data!AK165</f>
        <v>0</v>
      </c>
      <c r="N169" s="47">
        <f>Data!AO165</f>
        <v>0</v>
      </c>
      <c r="O169" s="47">
        <f>Data!AS165</f>
        <v>0</v>
      </c>
      <c r="P169" s="47">
        <f>Data!AW165</f>
        <v>0</v>
      </c>
      <c r="Q169" s="47">
        <f>Data!BA165</f>
        <v>0</v>
      </c>
      <c r="R169" s="48">
        <f>Data!BE165</f>
        <v>0</v>
      </c>
      <c r="S169" s="49">
        <f>100*(Data!BB165/$C169)</f>
        <v>0</v>
      </c>
      <c r="T169" s="49">
        <f>100*(Data!$AX165/$C169)</f>
        <v>0</v>
      </c>
      <c r="U169" s="49">
        <f>IF(Data!$AF165=0,"",IF(Q168="","",IF(T169=0,100,IF(AND(T169&gt;0,T169&lt;0.3),100-(T169*6),IF(AND(T169&gt;=0.3,T169&lt;0.7),100-(T169*7),IF(AND(T169&gt;=0.7,T169&lt;1),100-(T169*8),IF(AND(T169&gt;=1,T169&lt;1.3),100-(T169*9),IF(AND(T169&gt;=1.3,T169&lt;1.7),100-(T169*10),IF(AND(T169&gt;=1.7,T169&lt;2),100-(T169*11),IF(AND(T169&gt;=2,T169&lt;2.3),100-(T169*12),IF(AND(T169&gt;=2.3,T169&lt;2.7),100-(T169*13),IF(AND(T169&gt;=2.7,T169&lt;3),100-(T169*14),IF(AND(T169&gt;=3,T169&lt;3.3),100-(T169*15),IF(AND(T169&gt;=3.3,T169&lt;3.7),100-(T169*16),IF(AND(T169&gt;=3.7,T169&lt;4),100-(T169*17),IF(AND(T169&gt;=4,T169&lt;4.3),100-(T169*18),IF(AND(T169&gt;=4.3,T169&lt;4.7),100-(T169*19),IF(AND(T169&gt;=4.7,T169&lt;=5),100-(T169*20),0))))))))))))))))))</f>
        <v>100</v>
      </c>
      <c r="V169" s="50">
        <f>IF(Data!$AF165=0,"",IF(AND(P169&lt;&gt;"",TRIM(Data!$B$5)="miles"),MAX(100-((P169*1000)/$C169),0),IF(AND(P169&lt;&gt;"",TRIM(Data!$B$5)="km"),MAX(100-((P169*1609.34)/$C169),0))))</f>
        <v>100</v>
      </c>
    </row>
    <row r="170" spans="1:22" x14ac:dyDescent="0.25">
      <c r="A170" s="27" t="str">
        <f>CONCATENATE(Data!F166," ",Data!G166)</f>
        <v xml:space="preserve"> </v>
      </c>
      <c r="B170" s="28" t="str">
        <f>CONCATENATE(Data!D166,Data!J166)</f>
        <v>IS14</v>
      </c>
      <c r="C170" s="93">
        <f>Data!AF166</f>
        <v>122.26614379882813</v>
      </c>
      <c r="D170" s="58">
        <f>IF(Data!AF166=0,"-",IF(AND(R170="",Q170&lt;&gt;""),F170*$G$4+G170*$G$5+H170*$G$6+I170*$G$7+J170*$G$8,IF(AND(Q170="",P170&lt;&gt;""),F170*$G$4+G170*$G$5+H170*$G$6+I170*$G$7,IF(AND(P170="",O170&lt;&gt;""),F170*$G$4+G170*$G$5+H170*$G$6,IF(AND(O170="",N170&lt;&gt;""),F170*$G$4+G170*$G$5,IF(AND(N170="",M170&lt;&gt;""),F170*$G$4,F170*$G$4+G170*$G$5+H170*$G$6+I170*$G$7+J170*$G$8+K170*$G$9))))))</f>
        <v>95.012962010382338</v>
      </c>
      <c r="E170" s="30" t="str">
        <f>IF(Data!AF166=0,"",IF(D170&lt;$K$7,$J$8,IF(AND(D170&gt;=$K$7,D170&lt;$K$6),$J$7,IF(AND(D170&gt;=$K$6,D170&lt;$K$5),$J$6,IF(D170&gt;=$K$5,$J$5)))))</f>
        <v>Low Risk</v>
      </c>
      <c r="F170" s="29">
        <f>IF(Data!$AF166=0,"",IF(AND(M170&lt;&gt;"",TRIM(Data!$B$5)="miles"),MAX(100-((M170*1000)/$C170),0),IF(AND(M170&lt;&gt;"",TRIM(Data!$B$5)="km"),MAX(100-((M170*1609.34)/$C170),0))))</f>
        <v>100</v>
      </c>
      <c r="G170" s="29">
        <f>IF(Data!$AF166=0,"",IF(AND(N170&lt;&gt;"",TRIM(Data!$B$5)="miles"),MAX(100-((N170*1000)/$C170),0),IF(AND(N170&lt;&gt;"",TRIM(Data!$B$5)="km"),MAX(100-((N170*1609.34)/$C170),0))))</f>
        <v>100</v>
      </c>
      <c r="H170" s="29">
        <f>IF(Data!$AF166=0,"",IF(AND(O170&lt;&gt;"",TRIM(Data!$B$5)="miles"),MAX(100-((O170*1000)/$C170),0),IF(AND(O170&lt;&gt;"",TRIM(Data!$B$5)="km"),MAX(100-((O170*1609.34)/$C170),0))))</f>
        <v>100</v>
      </c>
      <c r="I170" s="29">
        <f>IF(Data!$AF166=0,"",IF(P170="","",(0.7*U170+0.3*V170)))</f>
        <v>89.577124784283569</v>
      </c>
      <c r="J170" s="29">
        <f>IF(Data!$AF166=0,"",IF(Q169="","",IF(S170=0,100,IF(AND(S170&gt;0,S170&lt;0.3),100-(S170*6),IF(AND(S170&gt;=0.3,S170&lt;0.7),100-(S170*7),IF(AND(S170&gt;=0.7,S170&lt;1),100-(S170*8),IF(AND(S170&gt;=1,S170&lt;1.3),100-(S170*9),IF(AND(S170&gt;=1.3,S170&lt;1.7),100-(S170*10),IF(AND(S170&gt;=1.7,S170&lt;2),100-(S170*11),IF(AND(S170&gt;=2,S170&lt;2.3),100-(S170*12),IF(AND(S170&gt;=2.3,S170&lt;2.7),100-(S170*13),IF(AND(S170&gt;=2.7,S170&lt;3),100-(S170*14),IF(AND(S170&gt;=3,S170&lt;3.3),100-(S170*15),IF(AND(S170&gt;=3.3,S170&lt;3.7),100-(S170*16),IF(AND(S170&gt;=3.7,S170&lt;4),100-(S170*17),IF(AND(S170&gt;=4,S170&lt;4.3),100-(S170*18),IF(AND(S170&gt;=4.3,S170&lt;4.7),100-(S170*19),IF(AND(S170&gt;=4.7,S170&lt;=5),100-(S170*20),0))))))))))))))))))</f>
        <v>100</v>
      </c>
      <c r="K170" s="29">
        <f>IF(Data!$AF166=0,"",IF(AND(R170&lt;&gt;"",TRIM(Data!$B$5)="miles"),MAX(100-((R170*1000)/$C170),0),IF(AND(R170&lt;&gt;"",TRIM(Data!$B$5)="km"),MAX(100-((R170*1609.34)/$C170),0))))</f>
        <v>91.821120966689193</v>
      </c>
      <c r="L170" s="45">
        <f t="shared" si="4"/>
        <v>4</v>
      </c>
      <c r="M170" s="46">
        <f>Data!AK166</f>
        <v>0</v>
      </c>
      <c r="N170" s="47">
        <f>Data!AO166</f>
        <v>0</v>
      </c>
      <c r="O170" s="47">
        <f>Data!AS166</f>
        <v>0</v>
      </c>
      <c r="P170" s="47">
        <f>Data!AW166</f>
        <v>3</v>
      </c>
      <c r="Q170" s="47">
        <f>Data!BA166</f>
        <v>0</v>
      </c>
      <c r="R170" s="48">
        <f>Data!BE166</f>
        <v>1</v>
      </c>
      <c r="S170" s="49">
        <f>100*(Data!BB166/$C170)</f>
        <v>0</v>
      </c>
      <c r="T170" s="49">
        <f>100*(Data!$AX166/$C170)</f>
        <v>0.62487430321157289</v>
      </c>
      <c r="U170" s="49">
        <f>IF(Data!$AF166=0,"",IF(Q169="","",IF(T170=0,100,IF(AND(T170&gt;0,T170&lt;0.3),100-(T170*6),IF(AND(T170&gt;=0.3,T170&lt;0.7),100-(T170*7),IF(AND(T170&gt;=0.7,T170&lt;1),100-(T170*8),IF(AND(T170&gt;=1,T170&lt;1.3),100-(T170*9),IF(AND(T170&gt;=1.3,T170&lt;1.7),100-(T170*10),IF(AND(T170&gt;=1.7,T170&lt;2),100-(T170*11),IF(AND(T170&gt;=2,T170&lt;2.3),100-(T170*12),IF(AND(T170&gt;=2.3,T170&lt;2.7),100-(T170*13),IF(AND(T170&gt;=2.7,T170&lt;3),100-(T170*14),IF(AND(T170&gt;=3,T170&lt;3.3),100-(T170*15),IF(AND(T170&gt;=3.3,T170&lt;3.7),100-(T170*16),IF(AND(T170&gt;=3.7,T170&lt;4),100-(T170*17),IF(AND(T170&gt;=4,T170&lt;4.3),100-(T170*18),IF(AND(T170&gt;=4.3,T170&lt;4.7),100-(T170*19),IF(AND(T170&gt;=4.7,T170&lt;=5),100-(T170*20),0))))))))))))))))))</f>
        <v>95.625879877518997</v>
      </c>
      <c r="V170" s="50">
        <f>IF(Data!$AF166=0,"",IF(AND(P170&lt;&gt;"",TRIM(Data!$B$5)="miles"),MAX(100-((P170*1000)/$C170),0),IF(AND(P170&lt;&gt;"",TRIM(Data!$B$5)="km"),MAX(100-((P170*1609.34)/$C170),0))))</f>
        <v>75.463362900067565</v>
      </c>
    </row>
    <row r="171" spans="1:22" x14ac:dyDescent="0.25">
      <c r="A171" s="27" t="str">
        <f>CONCATENATE(Data!F167," ",Data!G167)</f>
        <v xml:space="preserve"> </v>
      </c>
      <c r="B171" s="28" t="str">
        <f>CONCATENATE(Data!D167,Data!J167)</f>
        <v>CL09</v>
      </c>
      <c r="C171" s="93">
        <f>Data!AF167</f>
        <v>114.99712371826172</v>
      </c>
      <c r="D171" s="58">
        <f>IF(Data!AF167=0,"-",IF(AND(R171="",Q171&lt;&gt;""),F171*$G$4+G171*$G$5+H171*$G$6+I171*$G$7+J171*$G$8,IF(AND(Q171="",P171&lt;&gt;""),F171*$G$4+G171*$G$5+H171*$G$6+I171*$G$7,IF(AND(P171="",O171&lt;&gt;""),F171*$G$4+G171*$G$5+H171*$G$6,IF(AND(O171="",N171&lt;&gt;""),F171*$G$4+G171*$G$5,IF(AND(N171="",M171&lt;&gt;""),F171*$G$4,F171*$G$4+G171*$G$5+H171*$G$6+I171*$G$7+J171*$G$8+K171*$G$9))))))</f>
        <v>100</v>
      </c>
      <c r="E171" s="30" t="str">
        <f>IF(Data!AF167=0,"",IF(D171&lt;$K$7,$J$8,IF(AND(D171&gt;=$K$7,D171&lt;$K$6),$J$7,IF(AND(D171&gt;=$K$6,D171&lt;$K$5),$J$6,IF(D171&gt;=$K$5,$J$5)))))</f>
        <v>Low Risk</v>
      </c>
      <c r="F171" s="29">
        <f>IF(Data!$AF167=0,"",IF(AND(M171&lt;&gt;"",TRIM(Data!$B$5)="miles"),MAX(100-((M171*1000)/$C171),0),IF(AND(M171&lt;&gt;"",TRIM(Data!$B$5)="km"),MAX(100-((M171*1609.34)/$C171),0))))</f>
        <v>100</v>
      </c>
      <c r="G171" s="29">
        <f>IF(Data!$AF167=0,"",IF(AND(N171&lt;&gt;"",TRIM(Data!$B$5)="miles"),MAX(100-((N171*1000)/$C171),0),IF(AND(N171&lt;&gt;"",TRIM(Data!$B$5)="km"),MAX(100-((N171*1609.34)/$C171),0))))</f>
        <v>100</v>
      </c>
      <c r="H171" s="29">
        <f>IF(Data!$AF167=0,"",IF(AND(O171&lt;&gt;"",TRIM(Data!$B$5)="miles"),MAX(100-((O171*1000)/$C171),0),IF(AND(O171&lt;&gt;"",TRIM(Data!$B$5)="km"),MAX(100-((O171*1609.34)/$C171),0))))</f>
        <v>100</v>
      </c>
      <c r="I171" s="29">
        <f>IF(Data!$AF167=0,"",IF(P171="","",(0.7*U171+0.3*V171)))</f>
        <v>100</v>
      </c>
      <c r="J171" s="29">
        <f>IF(Data!$AF167=0,"",IF(Q170="","",IF(S171=0,100,IF(AND(S171&gt;0,S171&lt;0.3),100-(S171*6),IF(AND(S171&gt;=0.3,S171&lt;0.7),100-(S171*7),IF(AND(S171&gt;=0.7,S171&lt;1),100-(S171*8),IF(AND(S171&gt;=1,S171&lt;1.3),100-(S171*9),IF(AND(S171&gt;=1.3,S171&lt;1.7),100-(S171*10),IF(AND(S171&gt;=1.7,S171&lt;2),100-(S171*11),IF(AND(S171&gt;=2,S171&lt;2.3),100-(S171*12),IF(AND(S171&gt;=2.3,S171&lt;2.7),100-(S171*13),IF(AND(S171&gt;=2.7,S171&lt;3),100-(S171*14),IF(AND(S171&gt;=3,S171&lt;3.3),100-(S171*15),IF(AND(S171&gt;=3.3,S171&lt;3.7),100-(S171*16),IF(AND(S171&gt;=3.7,S171&lt;4),100-(S171*17),IF(AND(S171&gt;=4,S171&lt;4.3),100-(S171*18),IF(AND(S171&gt;=4.3,S171&lt;4.7),100-(S171*19),IF(AND(S171&gt;=4.7,S171&lt;=5),100-(S171*20),0))))))))))))))))))</f>
        <v>100</v>
      </c>
      <c r="K171" s="29">
        <f>IF(Data!$AF167=0,"",IF(AND(R171&lt;&gt;"",TRIM(Data!$B$5)="miles"),MAX(100-((R171*1000)/$C171),0),IF(AND(R171&lt;&gt;"",TRIM(Data!$B$5)="km"),MAX(100-((R171*1609.34)/$C171),0))))</f>
        <v>100</v>
      </c>
      <c r="L171" s="45">
        <f t="shared" si="4"/>
        <v>0</v>
      </c>
      <c r="M171" s="46">
        <f>Data!AK167</f>
        <v>0</v>
      </c>
      <c r="N171" s="47">
        <f>Data!AO167</f>
        <v>0</v>
      </c>
      <c r="O171" s="47">
        <f>Data!AS167</f>
        <v>0</v>
      </c>
      <c r="P171" s="47">
        <f>Data!AW167</f>
        <v>0</v>
      </c>
      <c r="Q171" s="47">
        <f>Data!BA167</f>
        <v>0</v>
      </c>
      <c r="R171" s="48">
        <f>Data!BE167</f>
        <v>0</v>
      </c>
      <c r="S171" s="49">
        <f>100*(Data!BB167/$C171)</f>
        <v>0</v>
      </c>
      <c r="T171" s="49">
        <f>100*(Data!$AX167/$C171)</f>
        <v>0</v>
      </c>
      <c r="U171" s="49">
        <f>IF(Data!$AF167=0,"",IF(Q170="","",IF(T171=0,100,IF(AND(T171&gt;0,T171&lt;0.3),100-(T171*6),IF(AND(T171&gt;=0.3,T171&lt;0.7),100-(T171*7),IF(AND(T171&gt;=0.7,T171&lt;1),100-(T171*8),IF(AND(T171&gt;=1,T171&lt;1.3),100-(T171*9),IF(AND(T171&gt;=1.3,T171&lt;1.7),100-(T171*10),IF(AND(T171&gt;=1.7,T171&lt;2),100-(T171*11),IF(AND(T171&gt;=2,T171&lt;2.3),100-(T171*12),IF(AND(T171&gt;=2.3,T171&lt;2.7),100-(T171*13),IF(AND(T171&gt;=2.7,T171&lt;3),100-(T171*14),IF(AND(T171&gt;=3,T171&lt;3.3),100-(T171*15),IF(AND(T171&gt;=3.3,T171&lt;3.7),100-(T171*16),IF(AND(T171&gt;=3.7,T171&lt;4),100-(T171*17),IF(AND(T171&gt;=4,T171&lt;4.3),100-(T171*18),IF(AND(T171&gt;=4.3,T171&lt;4.7),100-(T171*19),IF(AND(T171&gt;=4.7,T171&lt;=5),100-(T171*20),0))))))))))))))))))</f>
        <v>100</v>
      </c>
      <c r="V171" s="50">
        <f>IF(Data!$AF167=0,"",IF(AND(P171&lt;&gt;"",TRIM(Data!$B$5)="miles"),MAX(100-((P171*1000)/$C171),0),IF(AND(P171&lt;&gt;"",TRIM(Data!$B$5)="km"),MAX(100-((P171*1609.34)/$C171),0))))</f>
        <v>100</v>
      </c>
    </row>
    <row r="172" spans="1:22" x14ac:dyDescent="0.25">
      <c r="A172" s="27" t="str">
        <f>CONCATENATE(Data!F168," ",Data!G168)</f>
        <v xml:space="preserve"> </v>
      </c>
      <c r="B172" s="28" t="str">
        <f>CONCATENATE(Data!D168,Data!J168)</f>
        <v>CL09</v>
      </c>
      <c r="C172" s="93">
        <f>Data!AF168</f>
        <v>1.2813376188278198</v>
      </c>
      <c r="D172" s="58">
        <f>IF(Data!AF168=0,"-",IF(AND(R172="",Q172&lt;&gt;""),F172*$G$4+G172*$G$5+H172*$G$6+I172*$G$7+J172*$G$8,IF(AND(Q172="",P172&lt;&gt;""),F172*$G$4+G172*$G$5+H172*$G$6+I172*$G$7,IF(AND(P172="",O172&lt;&gt;""),F172*$G$4+G172*$G$5+H172*$G$6,IF(AND(O172="",N172&lt;&gt;""),F172*$G$4+G172*$G$5,IF(AND(N172="",M172&lt;&gt;""),F172*$G$4,F172*$G$4+G172*$G$5+H172*$G$6+I172*$G$7+J172*$G$8+K172*$G$9))))))</f>
        <v>70</v>
      </c>
      <c r="E172" s="30" t="str">
        <f>IF(Data!AF168=0,"",IF(D172&lt;$K$7,$J$8,IF(AND(D172&gt;=$K$7,D172&lt;$K$6),$J$7,IF(AND(D172&gt;=$K$6,D172&lt;$K$5),$J$6,IF(D172&gt;=$K$5,$J$5)))))</f>
        <v>Medium Risk</v>
      </c>
      <c r="F172" s="29">
        <f>IF(Data!$AF168=0,"",IF(AND(M172&lt;&gt;"",TRIM(Data!$B$5)="miles"),MAX(100-((M172*1000)/$C172),0),IF(AND(M172&lt;&gt;"",TRIM(Data!$B$5)="km"),MAX(100-((M172*1609.34)/$C172),0))))</f>
        <v>100</v>
      </c>
      <c r="G172" s="29">
        <f>IF(Data!$AF168=0,"",IF(AND(N172&lt;&gt;"",TRIM(Data!$B$5)="miles"),MAX(100-((N172*1000)/$C172),0),IF(AND(N172&lt;&gt;"",TRIM(Data!$B$5)="km"),MAX(100-((N172*1609.34)/$C172),0))))</f>
        <v>100</v>
      </c>
      <c r="H172" s="29">
        <f>IF(Data!$AF168=0,"",IF(AND(O172&lt;&gt;"",TRIM(Data!$B$5)="miles"),MAX(100-((O172*1000)/$C172),0),IF(AND(O172&lt;&gt;"",TRIM(Data!$B$5)="km"),MAX(100-((O172*1609.34)/$C172),0))))</f>
        <v>100</v>
      </c>
      <c r="I172" s="29">
        <f>IF(Data!$AF168=0,"",IF(P172="","",(0.7*U172+0.3*V172)))</f>
        <v>100</v>
      </c>
      <c r="J172" s="29">
        <f>IF(Data!$AF168=0,"",IF(Q171="","",IF(S172=0,100,IF(AND(S172&gt;0,S172&lt;0.3),100-(S172*6),IF(AND(S172&gt;=0.3,S172&lt;0.7),100-(S172*7),IF(AND(S172&gt;=0.7,S172&lt;1),100-(S172*8),IF(AND(S172&gt;=1,S172&lt;1.3),100-(S172*9),IF(AND(S172&gt;=1.3,S172&lt;1.7),100-(S172*10),IF(AND(S172&gt;=1.7,S172&lt;2),100-(S172*11),IF(AND(S172&gt;=2,S172&lt;2.3),100-(S172*12),IF(AND(S172&gt;=2.3,S172&lt;2.7),100-(S172*13),IF(AND(S172&gt;=2.7,S172&lt;3),100-(S172*14),IF(AND(S172&gt;=3,S172&lt;3.3),100-(S172*15),IF(AND(S172&gt;=3.3,S172&lt;3.7),100-(S172*16),IF(AND(S172&gt;=3.7,S172&lt;4),100-(S172*17),IF(AND(S172&gt;=4,S172&lt;4.3),100-(S172*18),IF(AND(S172&gt;=4.3,S172&lt;4.7),100-(S172*19),IF(AND(S172&gt;=4.7,S172&lt;=5),100-(S172*20),0))))))))))))))))))</f>
        <v>0</v>
      </c>
      <c r="K172" s="29">
        <f>IF(Data!$AF168=0,"",IF(AND(R172&lt;&gt;"",TRIM(Data!$B$5)="miles"),MAX(100-((R172*1000)/$C172),0),IF(AND(R172&lt;&gt;"",TRIM(Data!$B$5)="km"),MAX(100-((R172*1609.34)/$C172),0))))</f>
        <v>0</v>
      </c>
      <c r="L172" s="45">
        <f t="shared" si="4"/>
        <v>4</v>
      </c>
      <c r="M172" s="46">
        <f>Data!AK168</f>
        <v>0</v>
      </c>
      <c r="N172" s="47">
        <f>Data!AO168</f>
        <v>0</v>
      </c>
      <c r="O172" s="47">
        <f>Data!AS168</f>
        <v>0</v>
      </c>
      <c r="P172" s="47">
        <f>Data!AW168</f>
        <v>0</v>
      </c>
      <c r="Q172" s="47">
        <f>Data!BA168</f>
        <v>1</v>
      </c>
      <c r="R172" s="48">
        <f>Data!BE168</f>
        <v>3</v>
      </c>
      <c r="S172" s="49">
        <f>100*(Data!BB168/$C172)</f>
        <v>30.287283348152265</v>
      </c>
      <c r="T172" s="49">
        <f>100*(Data!$AX168/$C172)</f>
        <v>0</v>
      </c>
      <c r="U172" s="49">
        <f>IF(Data!$AF168=0,"",IF(Q171="","",IF(T172=0,100,IF(AND(T172&gt;0,T172&lt;0.3),100-(T172*6),IF(AND(T172&gt;=0.3,T172&lt;0.7),100-(T172*7),IF(AND(T172&gt;=0.7,T172&lt;1),100-(T172*8),IF(AND(T172&gt;=1,T172&lt;1.3),100-(T172*9),IF(AND(T172&gt;=1.3,T172&lt;1.7),100-(T172*10),IF(AND(T172&gt;=1.7,T172&lt;2),100-(T172*11),IF(AND(T172&gt;=2,T172&lt;2.3),100-(T172*12),IF(AND(T172&gt;=2.3,T172&lt;2.7),100-(T172*13),IF(AND(T172&gt;=2.7,T172&lt;3),100-(T172*14),IF(AND(T172&gt;=3,T172&lt;3.3),100-(T172*15),IF(AND(T172&gt;=3.3,T172&lt;3.7),100-(T172*16),IF(AND(T172&gt;=3.7,T172&lt;4),100-(T172*17),IF(AND(T172&gt;=4,T172&lt;4.3),100-(T172*18),IF(AND(T172&gt;=4.3,T172&lt;4.7),100-(T172*19),IF(AND(T172&gt;=4.7,T172&lt;=5),100-(T172*20),0))))))))))))))))))</f>
        <v>100</v>
      </c>
      <c r="V172" s="50">
        <f>IF(Data!$AF168=0,"",IF(AND(P172&lt;&gt;"",TRIM(Data!$B$5)="miles"),MAX(100-((P172*1000)/$C172),0),IF(AND(P172&lt;&gt;"",TRIM(Data!$B$5)="km"),MAX(100-((P172*1609.34)/$C172),0))))</f>
        <v>100</v>
      </c>
    </row>
    <row r="173" spans="1:22" x14ac:dyDescent="0.25">
      <c r="A173" s="27" t="str">
        <f>CONCATENATE(Data!F169," ",Data!G169)</f>
        <v xml:space="preserve"> </v>
      </c>
      <c r="B173" s="28" t="str">
        <f>CONCATENATE(Data!D169,Data!J169)</f>
        <v>CL09</v>
      </c>
      <c r="C173" s="93">
        <f>Data!AF169</f>
        <v>88.752601623535156</v>
      </c>
      <c r="D173" s="58">
        <f>IF(Data!AF169=0,"-",IF(AND(R173="",Q173&lt;&gt;""),F173*$G$4+G173*$G$5+H173*$G$6+I173*$G$7+J173*$G$8,IF(AND(Q173="",P173&lt;&gt;""),F173*$G$4+G173*$G$5+H173*$G$6+I173*$G$7,IF(AND(P173="",O173&lt;&gt;""),F173*$G$4+G173*$G$5+H173*$G$6,IF(AND(O173="",N173&lt;&gt;""),F173*$G$4+G173*$G$5,IF(AND(N173="",M173&lt;&gt;""),F173*$G$4,F173*$G$4+G173*$G$5+H173*$G$6+I173*$G$7+J173*$G$8+K173*$G$9))))))</f>
        <v>100</v>
      </c>
      <c r="E173" s="30" t="str">
        <f>IF(Data!AF169=0,"",IF(D173&lt;$K$7,$J$8,IF(AND(D173&gt;=$K$7,D173&lt;$K$6),$J$7,IF(AND(D173&gt;=$K$6,D173&lt;$K$5),$J$6,IF(D173&gt;=$K$5,$J$5)))))</f>
        <v>Low Risk</v>
      </c>
      <c r="F173" s="29">
        <f>IF(Data!$AF169=0,"",IF(AND(M173&lt;&gt;"",TRIM(Data!$B$5)="miles"),MAX(100-((M173*1000)/$C173),0),IF(AND(M173&lt;&gt;"",TRIM(Data!$B$5)="km"),MAX(100-((M173*1609.34)/$C173),0))))</f>
        <v>100</v>
      </c>
      <c r="G173" s="29">
        <f>IF(Data!$AF169=0,"",IF(AND(N173&lt;&gt;"",TRIM(Data!$B$5)="miles"),MAX(100-((N173*1000)/$C173),0),IF(AND(N173&lt;&gt;"",TRIM(Data!$B$5)="km"),MAX(100-((N173*1609.34)/$C173),0))))</f>
        <v>100</v>
      </c>
      <c r="H173" s="29">
        <f>IF(Data!$AF169=0,"",IF(AND(O173&lt;&gt;"",TRIM(Data!$B$5)="miles"),MAX(100-((O173*1000)/$C173),0),IF(AND(O173&lt;&gt;"",TRIM(Data!$B$5)="km"),MAX(100-((O173*1609.34)/$C173),0))))</f>
        <v>100</v>
      </c>
      <c r="I173" s="29">
        <f>IF(Data!$AF169=0,"",IF(P173="","",(0.7*U173+0.3*V173)))</f>
        <v>100</v>
      </c>
      <c r="J173" s="29">
        <f>IF(Data!$AF169=0,"",IF(Q172="","",IF(S173=0,100,IF(AND(S173&gt;0,S173&lt;0.3),100-(S173*6),IF(AND(S173&gt;=0.3,S173&lt;0.7),100-(S173*7),IF(AND(S173&gt;=0.7,S173&lt;1),100-(S173*8),IF(AND(S173&gt;=1,S173&lt;1.3),100-(S173*9),IF(AND(S173&gt;=1.3,S173&lt;1.7),100-(S173*10),IF(AND(S173&gt;=1.7,S173&lt;2),100-(S173*11),IF(AND(S173&gt;=2,S173&lt;2.3),100-(S173*12),IF(AND(S173&gt;=2.3,S173&lt;2.7),100-(S173*13),IF(AND(S173&gt;=2.7,S173&lt;3),100-(S173*14),IF(AND(S173&gt;=3,S173&lt;3.3),100-(S173*15),IF(AND(S173&gt;=3.3,S173&lt;3.7),100-(S173*16),IF(AND(S173&gt;=3.7,S173&lt;4),100-(S173*17),IF(AND(S173&gt;=4,S173&lt;4.3),100-(S173*18),IF(AND(S173&gt;=4.3,S173&lt;4.7),100-(S173*19),IF(AND(S173&gt;=4.7,S173&lt;=5),100-(S173*20),0))))))))))))))))))</f>
        <v>100</v>
      </c>
      <c r="K173" s="29">
        <f>IF(Data!$AF169=0,"",IF(AND(R173&lt;&gt;"",TRIM(Data!$B$5)="miles"),MAX(100-((R173*1000)/$C173),0),IF(AND(R173&lt;&gt;"",TRIM(Data!$B$5)="km"),MAX(100-((R173*1609.34)/$C173),0))))</f>
        <v>100</v>
      </c>
      <c r="L173" s="45">
        <f t="shared" si="4"/>
        <v>0</v>
      </c>
      <c r="M173" s="46">
        <f>Data!AK169</f>
        <v>0</v>
      </c>
      <c r="N173" s="47">
        <f>Data!AO169</f>
        <v>0</v>
      </c>
      <c r="O173" s="47">
        <f>Data!AS169</f>
        <v>0</v>
      </c>
      <c r="P173" s="47">
        <f>Data!AW169</f>
        <v>0</v>
      </c>
      <c r="Q173" s="47">
        <f>Data!BA169</f>
        <v>0</v>
      </c>
      <c r="R173" s="48">
        <f>Data!BE169</f>
        <v>0</v>
      </c>
      <c r="S173" s="49">
        <f>100*(Data!BB169/$C173)</f>
        <v>0</v>
      </c>
      <c r="T173" s="49">
        <f>100*(Data!$AX169/$C173)</f>
        <v>0</v>
      </c>
      <c r="U173" s="49">
        <f>IF(Data!$AF169=0,"",IF(Q172="","",IF(T173=0,100,IF(AND(T173&gt;0,T173&lt;0.3),100-(T173*6),IF(AND(T173&gt;=0.3,T173&lt;0.7),100-(T173*7),IF(AND(T173&gt;=0.7,T173&lt;1),100-(T173*8),IF(AND(T173&gt;=1,T173&lt;1.3),100-(T173*9),IF(AND(T173&gt;=1.3,T173&lt;1.7),100-(T173*10),IF(AND(T173&gt;=1.7,T173&lt;2),100-(T173*11),IF(AND(T173&gt;=2,T173&lt;2.3),100-(T173*12),IF(AND(T173&gt;=2.3,T173&lt;2.7),100-(T173*13),IF(AND(T173&gt;=2.7,T173&lt;3),100-(T173*14),IF(AND(T173&gt;=3,T173&lt;3.3),100-(T173*15),IF(AND(T173&gt;=3.3,T173&lt;3.7),100-(T173*16),IF(AND(T173&gt;=3.7,T173&lt;4),100-(T173*17),IF(AND(T173&gt;=4,T173&lt;4.3),100-(T173*18),IF(AND(T173&gt;=4.3,T173&lt;4.7),100-(T173*19),IF(AND(T173&gt;=4.7,T173&lt;=5),100-(T173*20),0))))))))))))))))))</f>
        <v>100</v>
      </c>
      <c r="V173" s="50">
        <f>IF(Data!$AF169=0,"",IF(AND(P173&lt;&gt;"",TRIM(Data!$B$5)="miles"),MAX(100-((P173*1000)/$C173),0),IF(AND(P173&lt;&gt;"",TRIM(Data!$B$5)="km"),MAX(100-((P173*1609.34)/$C173),0))))</f>
        <v>100</v>
      </c>
    </row>
    <row r="174" spans="1:22" x14ac:dyDescent="0.25">
      <c r="A174" s="27" t="str">
        <f>CONCATENATE(Data!F170," ",Data!G170)</f>
        <v xml:space="preserve"> </v>
      </c>
      <c r="B174" s="28" t="str">
        <f>CONCATENATE(Data!D170,Data!J170)</f>
        <v>HW05</v>
      </c>
      <c r="C174" s="93">
        <f>Data!AF170</f>
        <v>258.39959716796875</v>
      </c>
      <c r="D174" s="58">
        <f>IF(Data!AF170=0,"-",IF(AND(R174="",Q174&lt;&gt;""),F174*$G$4+G174*$G$5+H174*$G$6+I174*$G$7+J174*$G$8,IF(AND(Q174="",P174&lt;&gt;""),F174*$G$4+G174*$G$5+H174*$G$6+I174*$G$7,IF(AND(P174="",O174&lt;&gt;""),F174*$G$4+G174*$G$5+H174*$G$6,IF(AND(O174="",N174&lt;&gt;""),F174*$G$4+G174*$G$5,IF(AND(N174="",M174&lt;&gt;""),F174*$G$4,F174*$G$4+G174*$G$5+H174*$G$6+I174*$G$7+J174*$G$8+K174*$G$9))))))</f>
        <v>96.072257446879362</v>
      </c>
      <c r="E174" s="30" t="str">
        <f>IF(Data!AF170=0,"",IF(D174&lt;$K$7,$J$8,IF(AND(D174&gt;=$K$7,D174&lt;$K$6),$J$7,IF(AND(D174&gt;=$K$6,D174&lt;$K$5),$J$6,IF(D174&gt;=$K$5,$J$5)))))</f>
        <v>Low Risk</v>
      </c>
      <c r="F174" s="29">
        <f>IF(Data!$AF170=0,"",IF(AND(M174&lt;&gt;"",TRIM(Data!$B$5)="miles"),MAX(100-((M174*1000)/$C174),0),IF(AND(M174&lt;&gt;"",TRIM(Data!$B$5)="km"),MAX(100-((M174*1609.34)/$C174),0))))</f>
        <v>100</v>
      </c>
      <c r="G174" s="29">
        <f>IF(Data!$AF170=0,"",IF(AND(N174&lt;&gt;"",TRIM(Data!$B$5)="miles"),MAX(100-((N174*1000)/$C174),0),IF(AND(N174&lt;&gt;"",TRIM(Data!$B$5)="km"),MAX(100-((N174*1609.34)/$C174),0))))</f>
        <v>100</v>
      </c>
      <c r="H174" s="29">
        <f>IF(Data!$AF170=0,"",IF(AND(O174&lt;&gt;"",TRIM(Data!$B$5)="miles"),MAX(100-((O174*1000)/$C174),0),IF(AND(O174&lt;&gt;"",TRIM(Data!$B$5)="km"),MAX(100-((O174*1609.34)/$C174),0))))</f>
        <v>100</v>
      </c>
      <c r="I174" s="29">
        <f>IF(Data!$AF170=0,"",IF(P174="","",(0.7*U174+0.3*V174)))</f>
        <v>91.148137385532323</v>
      </c>
      <c r="J174" s="29">
        <f>IF(Data!$AF170=0,"",IF(Q173="","",IF(S174=0,100,IF(AND(S174&gt;0,S174&lt;0.3),100-(S174*6),IF(AND(S174&gt;=0.3,S174&lt;0.7),100-(S174*7),IF(AND(S174&gt;=0.7,S174&lt;1),100-(S174*8),IF(AND(S174&gt;=1,S174&lt;1.3),100-(S174*9),IF(AND(S174&gt;=1.3,S174&lt;1.7),100-(S174*10),IF(AND(S174&gt;=1.7,S174&lt;2),100-(S174*11),IF(AND(S174&gt;=2,S174&lt;2.3),100-(S174*12),IF(AND(S174&gt;=2.3,S174&lt;2.7),100-(S174*13),IF(AND(S174&gt;=2.7,S174&lt;3),100-(S174*14),IF(AND(S174&gt;=3,S174&lt;3.3),100-(S174*15),IF(AND(S174&gt;=3.3,S174&lt;3.7),100-(S174*16),IF(AND(S174&gt;=3.7,S174&lt;4),100-(S174*17),IF(AND(S174&gt;=4,S174&lt;4.3),100-(S174*18),IF(AND(S174&gt;=4.3,S174&lt;4.7),100-(S174*19),IF(AND(S174&gt;=4.7,S174&lt;=5),100-(S174*20),0))))))))))))))))))</f>
        <v>100</v>
      </c>
      <c r="K174" s="29">
        <f>IF(Data!$AF170=0,"",IF(AND(R174&lt;&gt;"",TRIM(Data!$B$5)="miles"),MAX(100-((R174*1000)/$C174),0),IF(AND(R174&lt;&gt;"",TRIM(Data!$B$5)="km"),MAX(100-((R174*1609.34)/$C174),0))))</f>
        <v>96.13002492666439</v>
      </c>
      <c r="L174" s="45">
        <f t="shared" ref="L174:L205" si="5">SUM(M174:R174)</f>
        <v>4</v>
      </c>
      <c r="M174" s="46">
        <f>Data!AK170</f>
        <v>0</v>
      </c>
      <c r="N174" s="47">
        <f>Data!AO170</f>
        <v>0</v>
      </c>
      <c r="O174" s="47">
        <f>Data!AS170</f>
        <v>0</v>
      </c>
      <c r="P174" s="47">
        <f>Data!AW170</f>
        <v>3</v>
      </c>
      <c r="Q174" s="47">
        <f>Data!BA170</f>
        <v>0</v>
      </c>
      <c r="R174" s="48">
        <f>Data!BE170</f>
        <v>1</v>
      </c>
      <c r="S174" s="49">
        <f>100*(Data!BB170/$C174)</f>
        <v>0</v>
      </c>
      <c r="T174" s="49">
        <f>100*(Data!$AX170/$C174)</f>
        <v>0.95872947294029054</v>
      </c>
      <c r="U174" s="49">
        <f>IF(Data!$AF170=0,"",IF(Q173="","",IF(T174=0,100,IF(AND(T174&gt;0,T174&lt;0.3),100-(T174*6),IF(AND(T174&gt;=0.3,T174&lt;0.7),100-(T174*7),IF(AND(T174&gt;=0.7,T174&lt;1),100-(T174*8),IF(AND(T174&gt;=1,T174&lt;1.3),100-(T174*9),IF(AND(T174&gt;=1.3,T174&lt;1.7),100-(T174*10),IF(AND(T174&gt;=1.7,T174&lt;2),100-(T174*11),IF(AND(T174&gt;=2,T174&lt;2.3),100-(T174*12),IF(AND(T174&gt;=2.3,T174&lt;2.7),100-(T174*13),IF(AND(T174&gt;=2.7,T174&lt;3),100-(T174*14),IF(AND(T174&gt;=3,T174&lt;3.3),100-(T174*15),IF(AND(T174&gt;=3.3,T174&lt;3.7),100-(T174*16),IF(AND(T174&gt;=3.7,T174&lt;4),100-(T174*17),IF(AND(T174&gt;=4,T174&lt;4.3),100-(T174*18),IF(AND(T174&gt;=4.3,T174&lt;4.7),100-(T174*19),IF(AND(T174&gt;=4.7,T174&lt;=5),100-(T174*20),0))))))))))))))))))</f>
        <v>92.330164216477669</v>
      </c>
      <c r="V174" s="50">
        <f>IF(Data!$AF170=0,"",IF(AND(P174&lt;&gt;"",TRIM(Data!$B$5)="miles"),MAX(100-((P174*1000)/$C174),0),IF(AND(P174&lt;&gt;"",TRIM(Data!$B$5)="km"),MAX(100-((P174*1609.34)/$C174),0))))</f>
        <v>88.390074779993199</v>
      </c>
    </row>
    <row r="175" spans="1:22" x14ac:dyDescent="0.25">
      <c r="A175" s="27" t="str">
        <f>CONCATENATE(Data!F171," ",Data!G171)</f>
        <v xml:space="preserve"> </v>
      </c>
      <c r="B175" s="28" t="str">
        <f>CONCATENATE(Data!D171,Data!J171)</f>
        <v>CL09</v>
      </c>
      <c r="C175" s="93">
        <f>Data!AF171</f>
        <v>106.35685729980469</v>
      </c>
      <c r="D175" s="58">
        <f>IF(Data!AF171=0,"-",IF(AND(R175="",Q175&lt;&gt;""),F175*$G$4+G175*$G$5+H175*$G$6+I175*$G$7+J175*$G$8,IF(AND(Q175="",P175&lt;&gt;""),F175*$G$4+G175*$G$5+H175*$G$6+I175*$G$7,IF(AND(P175="",O175&lt;&gt;""),F175*$G$4+G175*$G$5+H175*$G$6,IF(AND(O175="",N175&lt;&gt;""),F175*$G$4+G175*$G$5,IF(AND(N175="",M175&lt;&gt;""),F175*$G$4,F175*$G$4+G175*$G$5+H175*$G$6+I175*$G$7+J175*$G$8+K175*$G$9))))))</f>
        <v>65.230337767780938</v>
      </c>
      <c r="E175" s="30" t="str">
        <f>IF(Data!AF171=0,"",IF(D175&lt;$K$7,$J$8,IF(AND(D175&gt;=$K$7,D175&lt;$K$6),$J$7,IF(AND(D175&gt;=$K$6,D175&lt;$K$5),$J$6,IF(D175&gt;=$K$5,$J$5)))))</f>
        <v>Medium Risk</v>
      </c>
      <c r="F175" s="29">
        <f>IF(Data!$AF171=0,"",IF(AND(M175&lt;&gt;"",TRIM(Data!$B$5)="miles"),MAX(100-((M175*1000)/$C175),0),IF(AND(M175&lt;&gt;"",TRIM(Data!$B$5)="km"),MAX(100-((M175*1609.34)/$C175),0))))</f>
        <v>100</v>
      </c>
      <c r="G175" s="29">
        <f>IF(Data!$AF171=0,"",IF(AND(N175&lt;&gt;"",TRIM(Data!$B$5)="miles"),MAX(100-((N175*1000)/$C175),0),IF(AND(N175&lt;&gt;"",TRIM(Data!$B$5)="km"),MAX(100-((N175*1609.34)/$C175),0))))</f>
        <v>100</v>
      </c>
      <c r="H175" s="29">
        <f>IF(Data!$AF171=0,"",IF(AND(O175&lt;&gt;"",TRIM(Data!$B$5)="miles"),MAX(100-((O175*1000)/$C175),0),IF(AND(O175&lt;&gt;"",TRIM(Data!$B$5)="km"),MAX(100-((O175*1609.34)/$C175),0))))</f>
        <v>100</v>
      </c>
      <c r="I175" s="29">
        <f>IF(Data!$AF171=0,"",IF(P175="","",(0.7*U175+0.3*V175)))</f>
        <v>13.075844419452347</v>
      </c>
      <c r="J175" s="29">
        <f>IF(Data!$AF171=0,"",IF(Q174="","",IF(S175=0,100,IF(AND(S175&gt;0,S175&lt;0.3),100-(S175*6),IF(AND(S175&gt;=0.3,S175&lt;0.7),100-(S175*7),IF(AND(S175&gt;=0.7,S175&lt;1),100-(S175*8),IF(AND(S175&gt;=1,S175&lt;1.3),100-(S175*9),IF(AND(S175&gt;=1.3,S175&lt;1.7),100-(S175*10),IF(AND(S175&gt;=1.7,S175&lt;2),100-(S175*11),IF(AND(S175&gt;=2,S175&lt;2.3),100-(S175*12),IF(AND(S175&gt;=2.3,S175&lt;2.7),100-(S175*13),IF(AND(S175&gt;=2.7,S175&lt;3),100-(S175*14),IF(AND(S175&gt;=3,S175&lt;3.3),100-(S175*15),IF(AND(S175&gt;=3.3,S175&lt;3.7),100-(S175*16),IF(AND(S175&gt;=3.7,S175&lt;4),100-(S175*17),IF(AND(S175&gt;=4,S175&lt;4.3),100-(S175*18),IF(AND(S175&gt;=4.3,S175&lt;4.7),100-(S175*19),IF(AND(S175&gt;=4.7,S175&lt;=5),100-(S175*20),0))))))))))))))))))</f>
        <v>100</v>
      </c>
      <c r="K175" s="29">
        <f>IF(Data!$AF171=0,"",IF(AND(R175&lt;&gt;"",TRIM(Data!$B$5)="miles"),MAX(100-((R175*1000)/$C175),0),IF(AND(R175&lt;&gt;"",TRIM(Data!$B$5)="km"),MAX(100-((R175*1609.34)/$C175),0))))</f>
        <v>100</v>
      </c>
      <c r="L175" s="45">
        <f t="shared" si="5"/>
        <v>6</v>
      </c>
      <c r="M175" s="46">
        <f>Data!AK171</f>
        <v>0</v>
      </c>
      <c r="N175" s="47">
        <f>Data!AO171</f>
        <v>0</v>
      </c>
      <c r="O175" s="47">
        <f>Data!AS171</f>
        <v>0</v>
      </c>
      <c r="P175" s="47">
        <f>Data!AW171</f>
        <v>6</v>
      </c>
      <c r="Q175" s="47">
        <f>Data!BA171</f>
        <v>0</v>
      </c>
      <c r="R175" s="48">
        <f>Data!BE171</f>
        <v>0</v>
      </c>
      <c r="S175" s="49">
        <f>100*(Data!BB171/$C175)</f>
        <v>0</v>
      </c>
      <c r="T175" s="49">
        <f>100*(Data!$AX171/$C175)</f>
        <v>6.3353019452948498</v>
      </c>
      <c r="U175" s="49">
        <f>IF(Data!$AF171=0,"",IF(Q174="","",IF(T175=0,100,IF(AND(T175&gt;0,T175&lt;0.3),100-(T175*6),IF(AND(T175&gt;=0.3,T175&lt;0.7),100-(T175*7),IF(AND(T175&gt;=0.7,T175&lt;1),100-(T175*8),IF(AND(T175&gt;=1,T175&lt;1.3),100-(T175*9),IF(AND(T175&gt;=1.3,T175&lt;1.7),100-(T175*10),IF(AND(T175&gt;=1.7,T175&lt;2),100-(T175*11),IF(AND(T175&gt;=2,T175&lt;2.3),100-(T175*12),IF(AND(T175&gt;=2.3,T175&lt;2.7),100-(T175*13),IF(AND(T175&gt;=2.7,T175&lt;3),100-(T175*14),IF(AND(T175&gt;=3,T175&lt;3.3),100-(T175*15),IF(AND(T175&gt;=3.3,T175&lt;3.7),100-(T175*16),IF(AND(T175&gt;=3.7,T175&lt;4),100-(T175*17),IF(AND(T175&gt;=4,T175&lt;4.3),100-(T175*18),IF(AND(T175&gt;=4.3,T175&lt;4.7),100-(T175*19),IF(AND(T175&gt;=4.7,T175&lt;=5),100-(T175*20),0))))))))))))))))))</f>
        <v>0</v>
      </c>
      <c r="V175" s="50">
        <f>IF(Data!$AF171=0,"",IF(AND(P175&lt;&gt;"",TRIM(Data!$B$5)="miles"),MAX(100-((P175*1000)/$C175),0),IF(AND(P175&lt;&gt;"",TRIM(Data!$B$5)="km"),MAX(100-((P175*1609.34)/$C175),0))))</f>
        <v>43.586148064841154</v>
      </c>
    </row>
    <row r="176" spans="1:22" x14ac:dyDescent="0.25">
      <c r="A176" s="27" t="str">
        <f>CONCATENATE(Data!F172," ",Data!G172)</f>
        <v xml:space="preserve"> </v>
      </c>
      <c r="B176" s="28" t="str">
        <f>CONCATENATE(Data!D172,Data!J172)</f>
        <v>CL09</v>
      </c>
      <c r="C176" s="93">
        <f>Data!AF172</f>
        <v>250.21186828613281</v>
      </c>
      <c r="D176" s="58">
        <f>IF(Data!AF172=0,"-",IF(AND(R176="",Q176&lt;&gt;""),F176*$G$4+G176*$G$5+H176*$G$6+I176*$G$7+J176*$G$8,IF(AND(Q176="",P176&lt;&gt;""),F176*$G$4+G176*$G$5+H176*$G$6+I176*$G$7,IF(AND(P176="",O176&lt;&gt;""),F176*$G$4+G176*$G$5+H176*$G$6,IF(AND(O176="",N176&lt;&gt;""),F176*$G$4+G176*$G$5,IF(AND(N176="",M176&lt;&gt;""),F176*$G$4,F176*$G$4+G176*$G$5+H176*$G$6+I176*$G$7+J176*$G$8+K176*$G$9))))))</f>
        <v>97.149821662404946</v>
      </c>
      <c r="E176" s="30" t="str">
        <f>IF(Data!AF172=0,"",IF(D176&lt;$K$7,$J$8,IF(AND(D176&gt;=$K$7,D176&lt;$K$6),$J$7,IF(AND(D176&gt;=$K$6,D176&lt;$K$5),$J$6,IF(D176&gt;=$K$5,$J$5)))))</f>
        <v>Low Risk</v>
      </c>
      <c r="F176" s="29">
        <f>IF(Data!$AF172=0,"",IF(AND(M176&lt;&gt;"",TRIM(Data!$B$5)="miles"),MAX(100-((M176*1000)/$C176),0),IF(AND(M176&lt;&gt;"",TRIM(Data!$B$5)="km"),MAX(100-((M176*1609.34)/$C176),0))))</f>
        <v>96.0033870221678</v>
      </c>
      <c r="G176" s="29">
        <f>IF(Data!$AF172=0,"",IF(AND(N176&lt;&gt;"",TRIM(Data!$B$5)="miles"),MAX(100-((N176*1000)/$C176),0),IF(AND(N176&lt;&gt;"",TRIM(Data!$B$5)="km"),MAX(100-((N176*1609.34)/$C176),0))))</f>
        <v>100</v>
      </c>
      <c r="H176" s="29">
        <f>IF(Data!$AF172=0,"",IF(AND(O176&lt;&gt;"",TRIM(Data!$B$5)="miles"),MAX(100-((O176*1000)/$C176),0),IF(AND(O176&lt;&gt;"",TRIM(Data!$B$5)="km"),MAX(100-((O176*1609.34)/$C176),0))))</f>
        <v>96.0033870221678</v>
      </c>
      <c r="I176" s="29">
        <f>IF(Data!$AF172=0,"",IF(P176="","",(0.7*U176+0.3*V176)))</f>
        <v>94.872860644928437</v>
      </c>
      <c r="J176" s="29">
        <f>IF(Data!$AF172=0,"",IF(Q175="","",IF(S176=0,100,IF(AND(S176&gt;0,S176&lt;0.3),100-(S176*6),IF(AND(S176&gt;=0.3,S176&lt;0.7),100-(S176*7),IF(AND(S176&gt;=0.7,S176&lt;1),100-(S176*8),IF(AND(S176&gt;=1,S176&lt;1.3),100-(S176*9),IF(AND(S176&gt;=1.3,S176&lt;1.7),100-(S176*10),IF(AND(S176&gt;=1.7,S176&lt;2),100-(S176*11),IF(AND(S176&gt;=2,S176&lt;2.3),100-(S176*12),IF(AND(S176&gt;=2.3,S176&lt;2.7),100-(S176*13),IF(AND(S176&gt;=2.7,S176&lt;3),100-(S176*14),IF(AND(S176&gt;=3,S176&lt;3.3),100-(S176*15),IF(AND(S176&gt;=3.3,S176&lt;3.7),100-(S176*16),IF(AND(S176&gt;=3.7,S176&lt;4),100-(S176*17),IF(AND(S176&gt;=4,S176&lt;4.3),100-(S176*18),IF(AND(S176&gt;=4.3,S176&lt;4.7),100-(S176*19),IF(AND(S176&gt;=4.7,S176&lt;=5),100-(S176*20),0))))))))))))))))))</f>
        <v>100</v>
      </c>
      <c r="K176" s="29">
        <f>IF(Data!$AF172=0,"",IF(AND(R176&lt;&gt;"",TRIM(Data!$B$5)="miles"),MAX(100-((R176*1000)/$C176),0),IF(AND(R176&lt;&gt;"",TRIM(Data!$B$5)="km"),MAX(100-((R176*1609.34)/$C176),0))))</f>
        <v>100</v>
      </c>
      <c r="L176" s="45">
        <f t="shared" si="5"/>
        <v>5</v>
      </c>
      <c r="M176" s="46">
        <f>Data!AK172</f>
        <v>1</v>
      </c>
      <c r="N176" s="47">
        <f>Data!AO172</f>
        <v>0</v>
      </c>
      <c r="O176" s="47">
        <f>Data!AS172</f>
        <v>1</v>
      </c>
      <c r="P176" s="47">
        <f>Data!AW172</f>
        <v>3</v>
      </c>
      <c r="Q176" s="47">
        <f>Data!BA172</f>
        <v>0</v>
      </c>
      <c r="R176" s="48">
        <f>Data!BE172</f>
        <v>0</v>
      </c>
      <c r="S176" s="49">
        <f>100*(Data!BB172/$C176)</f>
        <v>0</v>
      </c>
      <c r="T176" s="49">
        <f>100*(Data!$AX172/$C176)</f>
        <v>0.31228319898419826</v>
      </c>
      <c r="U176" s="49">
        <f>IF(Data!$AF172=0,"",IF(Q175="","",IF(T176=0,100,IF(AND(T176&gt;0,T176&lt;0.3),100-(T176*6),IF(AND(T176&gt;=0.3,T176&lt;0.7),100-(T176*7),IF(AND(T176&gt;=0.7,T176&lt;1),100-(T176*8),IF(AND(T176&gt;=1,T176&lt;1.3),100-(T176*9),IF(AND(T176&gt;=1.3,T176&lt;1.7),100-(T176*10),IF(AND(T176&gt;=1.7,T176&lt;2),100-(T176*11),IF(AND(T176&gt;=2,T176&lt;2.3),100-(T176*12),IF(AND(T176&gt;=2.3,T176&lt;2.7),100-(T176*13),IF(AND(T176&gt;=2.7,T176&lt;3),100-(T176*14),IF(AND(T176&gt;=3,T176&lt;3.3),100-(T176*15),IF(AND(T176&gt;=3.3,T176&lt;3.7),100-(T176*16),IF(AND(T176&gt;=3.7,T176&lt;4),100-(T176*17),IF(AND(T176&gt;=4,T176&lt;4.3),100-(T176*18),IF(AND(T176&gt;=4.3,T176&lt;4.7),100-(T176*19),IF(AND(T176&gt;=4.7,T176&lt;=5),100-(T176*20),0))))))))))))))))))</f>
        <v>97.814017607110614</v>
      </c>
      <c r="V176" s="50">
        <f>IF(Data!$AF172=0,"",IF(AND(P176&lt;&gt;"",TRIM(Data!$B$5)="miles"),MAX(100-((P176*1000)/$C176),0),IF(AND(P176&lt;&gt;"",TRIM(Data!$B$5)="km"),MAX(100-((P176*1609.34)/$C176),0))))</f>
        <v>88.0101610665034</v>
      </c>
    </row>
    <row r="177" spans="1:22" x14ac:dyDescent="0.25">
      <c r="A177" s="27" t="str">
        <f>CONCATENATE(Data!F173," ",Data!G173)</f>
        <v xml:space="preserve"> </v>
      </c>
      <c r="B177" s="28" t="str">
        <f>CONCATENATE(Data!D173,Data!J173)</f>
        <v>CL09</v>
      </c>
      <c r="C177" s="93">
        <f>Data!AF173</f>
        <v>87.588043212890625</v>
      </c>
      <c r="D177" s="58">
        <f>IF(Data!AF173=0,"-",IF(AND(R177="",Q177&lt;&gt;""),F177*$G$4+G177*$G$5+H177*$G$6+I177*$G$7+J177*$G$8,IF(AND(Q177="",P177&lt;&gt;""),F177*$G$4+G177*$G$5+H177*$G$6+I177*$G$7,IF(AND(P177="",O177&lt;&gt;""),F177*$G$4+G177*$G$5+H177*$G$6,IF(AND(O177="",N177&lt;&gt;""),F177*$G$4+G177*$G$5,IF(AND(N177="",M177&lt;&gt;""),F177*$G$4,F177*$G$4+G177*$G$5+H177*$G$6+I177*$G$7+J177*$G$8+K177*$G$9))))))</f>
        <v>100</v>
      </c>
      <c r="E177" s="30" t="str">
        <f>IF(Data!AF173=0,"",IF(D177&lt;$K$7,$J$8,IF(AND(D177&gt;=$K$7,D177&lt;$K$6),$J$7,IF(AND(D177&gt;=$K$6,D177&lt;$K$5),$J$6,IF(D177&gt;=$K$5,$J$5)))))</f>
        <v>Low Risk</v>
      </c>
      <c r="F177" s="29">
        <f>IF(Data!$AF173=0,"",IF(AND(M177&lt;&gt;"",TRIM(Data!$B$5)="miles"),MAX(100-((M177*1000)/$C177),0),IF(AND(M177&lt;&gt;"",TRIM(Data!$B$5)="km"),MAX(100-((M177*1609.34)/$C177),0))))</f>
        <v>100</v>
      </c>
      <c r="G177" s="29">
        <f>IF(Data!$AF173=0,"",IF(AND(N177&lt;&gt;"",TRIM(Data!$B$5)="miles"),MAX(100-((N177*1000)/$C177),0),IF(AND(N177&lt;&gt;"",TRIM(Data!$B$5)="km"),MAX(100-((N177*1609.34)/$C177),0))))</f>
        <v>100</v>
      </c>
      <c r="H177" s="29">
        <f>IF(Data!$AF173=0,"",IF(AND(O177&lt;&gt;"",TRIM(Data!$B$5)="miles"),MAX(100-((O177*1000)/$C177),0),IF(AND(O177&lt;&gt;"",TRIM(Data!$B$5)="km"),MAX(100-((O177*1609.34)/$C177),0))))</f>
        <v>100</v>
      </c>
      <c r="I177" s="29">
        <f>IF(Data!$AF173=0,"",IF(P177="","",(0.7*U177+0.3*V177)))</f>
        <v>100</v>
      </c>
      <c r="J177" s="29">
        <f>IF(Data!$AF173=0,"",IF(Q176="","",IF(S177=0,100,IF(AND(S177&gt;0,S177&lt;0.3),100-(S177*6),IF(AND(S177&gt;=0.3,S177&lt;0.7),100-(S177*7),IF(AND(S177&gt;=0.7,S177&lt;1),100-(S177*8),IF(AND(S177&gt;=1,S177&lt;1.3),100-(S177*9),IF(AND(S177&gt;=1.3,S177&lt;1.7),100-(S177*10),IF(AND(S177&gt;=1.7,S177&lt;2),100-(S177*11),IF(AND(S177&gt;=2,S177&lt;2.3),100-(S177*12),IF(AND(S177&gt;=2.3,S177&lt;2.7),100-(S177*13),IF(AND(S177&gt;=2.7,S177&lt;3),100-(S177*14),IF(AND(S177&gt;=3,S177&lt;3.3),100-(S177*15),IF(AND(S177&gt;=3.3,S177&lt;3.7),100-(S177*16),IF(AND(S177&gt;=3.7,S177&lt;4),100-(S177*17),IF(AND(S177&gt;=4,S177&lt;4.3),100-(S177*18),IF(AND(S177&gt;=4.3,S177&lt;4.7),100-(S177*19),IF(AND(S177&gt;=4.7,S177&lt;=5),100-(S177*20),0))))))))))))))))))</f>
        <v>100</v>
      </c>
      <c r="K177" s="29">
        <f>IF(Data!$AF173=0,"",IF(AND(R177&lt;&gt;"",TRIM(Data!$B$5)="miles"),MAX(100-((R177*1000)/$C177),0),IF(AND(R177&lt;&gt;"",TRIM(Data!$B$5)="km"),MAX(100-((R177*1609.34)/$C177),0))))</f>
        <v>100</v>
      </c>
      <c r="L177" s="45">
        <f t="shared" si="5"/>
        <v>0</v>
      </c>
      <c r="M177" s="46">
        <f>Data!AK173</f>
        <v>0</v>
      </c>
      <c r="N177" s="47">
        <f>Data!AO173</f>
        <v>0</v>
      </c>
      <c r="O177" s="47">
        <f>Data!AS173</f>
        <v>0</v>
      </c>
      <c r="P177" s="47">
        <f>Data!AW173</f>
        <v>0</v>
      </c>
      <c r="Q177" s="47">
        <f>Data!BA173</f>
        <v>0</v>
      </c>
      <c r="R177" s="48">
        <f>Data!BE173</f>
        <v>0</v>
      </c>
      <c r="S177" s="49">
        <f>100*(Data!BB173/$C177)</f>
        <v>0</v>
      </c>
      <c r="T177" s="49">
        <f>100*(Data!$AX173/$C177)</f>
        <v>0</v>
      </c>
      <c r="U177" s="49">
        <f>IF(Data!$AF173=0,"",IF(Q176="","",IF(T177=0,100,IF(AND(T177&gt;0,T177&lt;0.3),100-(T177*6),IF(AND(T177&gt;=0.3,T177&lt;0.7),100-(T177*7),IF(AND(T177&gt;=0.7,T177&lt;1),100-(T177*8),IF(AND(T177&gt;=1,T177&lt;1.3),100-(T177*9),IF(AND(T177&gt;=1.3,T177&lt;1.7),100-(T177*10),IF(AND(T177&gt;=1.7,T177&lt;2),100-(T177*11),IF(AND(T177&gt;=2,T177&lt;2.3),100-(T177*12),IF(AND(T177&gt;=2.3,T177&lt;2.7),100-(T177*13),IF(AND(T177&gt;=2.7,T177&lt;3),100-(T177*14),IF(AND(T177&gt;=3,T177&lt;3.3),100-(T177*15),IF(AND(T177&gt;=3.3,T177&lt;3.7),100-(T177*16),IF(AND(T177&gt;=3.7,T177&lt;4),100-(T177*17),IF(AND(T177&gt;=4,T177&lt;4.3),100-(T177*18),IF(AND(T177&gt;=4.3,T177&lt;4.7),100-(T177*19),IF(AND(T177&gt;=4.7,T177&lt;=5),100-(T177*20),0))))))))))))))))))</f>
        <v>100</v>
      </c>
      <c r="V177" s="50">
        <f>IF(Data!$AF173=0,"",IF(AND(P177&lt;&gt;"",TRIM(Data!$B$5)="miles"),MAX(100-((P177*1000)/$C177),0),IF(AND(P177&lt;&gt;"",TRIM(Data!$B$5)="km"),MAX(100-((P177*1609.34)/$C177),0))))</f>
        <v>100</v>
      </c>
    </row>
    <row r="178" spans="1:22" x14ac:dyDescent="0.25">
      <c r="A178" s="27" t="str">
        <f>CONCATENATE(Data!F174," ",Data!G174)</f>
        <v xml:space="preserve"> </v>
      </c>
      <c r="B178" s="28" t="str">
        <f>CONCATENATE(Data!D174,Data!J174)</f>
        <v>HW11</v>
      </c>
      <c r="C178" s="93">
        <f>Data!AF174</f>
        <v>213.68577575683594</v>
      </c>
      <c r="D178" s="58">
        <f>IF(Data!AF174=0,"-",IF(AND(R178="",Q178&lt;&gt;""),F178*$G$4+G178*$G$5+H178*$G$6+I178*$G$7+J178*$G$8,IF(AND(Q178="",P178&lt;&gt;""),F178*$G$4+G178*$G$5+H178*$G$6+I178*$G$7,IF(AND(P178="",O178&lt;&gt;""),F178*$G$4+G178*$G$5+H178*$G$6,IF(AND(O178="",N178&lt;&gt;""),F178*$G$4+G178*$G$5,IF(AND(N178="",M178&lt;&gt;""),F178*$G$4,F178*$G$4+G178*$G$5+H178*$G$6+I178*$G$7+J178*$G$8+K178*$G$9))))))</f>
        <v>58.59606939705062</v>
      </c>
      <c r="E178" s="30" t="str">
        <f>IF(Data!AF174=0,"",IF(D178&lt;$K$7,$J$8,IF(AND(D178&gt;=$K$7,D178&lt;$K$6),$J$7,IF(AND(D178&gt;=$K$6,D178&lt;$K$5),$J$6,IF(D178&gt;=$K$5,$J$5)))))</f>
        <v>High Risk</v>
      </c>
      <c r="F178" s="29">
        <f>IF(Data!$AF174=0,"",IF(AND(M178&lt;&gt;"",TRIM(Data!$B$5)="miles"),MAX(100-((M178*1000)/$C178),0),IF(AND(M178&lt;&gt;"",TRIM(Data!$B$5)="km"),MAX(100-((M178*1609.34)/$C178),0))))</f>
        <v>100</v>
      </c>
      <c r="G178" s="29">
        <f>IF(Data!$AF174=0,"",IF(AND(N178&lt;&gt;"",TRIM(Data!$B$5)="miles"),MAX(100-((N178*1000)/$C178),0),IF(AND(N178&lt;&gt;"",TRIM(Data!$B$5)="km"),MAX(100-((N178*1609.34)/$C178),0))))</f>
        <v>100</v>
      </c>
      <c r="H178" s="29">
        <f>IF(Data!$AF174=0,"",IF(AND(O178&lt;&gt;"",TRIM(Data!$B$5)="miles"),MAX(100-((O178*1000)/$C178),0),IF(AND(O178&lt;&gt;"",TRIM(Data!$B$5)="km"),MAX(100-((O178*1609.34)/$C178),0))))</f>
        <v>95.320231323502071</v>
      </c>
      <c r="I178" s="29">
        <f>IF(Data!$AF174=0,"",IF(P178="","",(0.7*U178+0.3*V178)))</f>
        <v>0</v>
      </c>
      <c r="J178" s="29">
        <f>IF(Data!$AF174=0,"",IF(Q177="","",IF(S178=0,100,IF(AND(S178&gt;0,S178&lt;0.3),100-(S178*6),IF(AND(S178&gt;=0.3,S178&lt;0.7),100-(S178*7),IF(AND(S178&gt;=0.7,S178&lt;1),100-(S178*8),IF(AND(S178&gt;=1,S178&lt;1.3),100-(S178*9),IF(AND(S178&gt;=1.3,S178&lt;1.7),100-(S178*10),IF(AND(S178&gt;=1.7,S178&lt;2),100-(S178*11),IF(AND(S178&gt;=2,S178&lt;2.3),100-(S178*12),IF(AND(S178&gt;=2.3,S178&lt;2.7),100-(S178*13),IF(AND(S178&gt;=2.7,S178&lt;3),100-(S178*14),IF(AND(S178&gt;=3,S178&lt;3.3),100-(S178*15),IF(AND(S178&gt;=3.3,S178&lt;3.7),100-(S178*16),IF(AND(S178&gt;=3.7,S178&lt;4),100-(S178*17),IF(AND(S178&gt;=4,S178&lt;4.3),100-(S178*18),IF(AND(S178&gt;=4.3,S178&lt;4.7),100-(S178*19),IF(AND(S178&gt;=4.7,S178&lt;=5),100-(S178*20),0))))))))))))))))))</f>
        <v>100</v>
      </c>
      <c r="K178" s="29">
        <f>IF(Data!$AF174=0,"",IF(AND(R178&lt;&gt;"",TRIM(Data!$B$5)="miles"),MAX(100-((R178*1000)/$C178),0),IF(AND(R178&lt;&gt;"",TRIM(Data!$B$5)="km"),MAX(100-((R178*1609.34)/$C178),0))))</f>
        <v>90.640462647004156</v>
      </c>
      <c r="L178" s="45">
        <f t="shared" si="5"/>
        <v>26</v>
      </c>
      <c r="M178" s="46">
        <f>Data!AK174</f>
        <v>0</v>
      </c>
      <c r="N178" s="47">
        <f>Data!AO174</f>
        <v>0</v>
      </c>
      <c r="O178" s="47">
        <f>Data!AS174</f>
        <v>1</v>
      </c>
      <c r="P178" s="47">
        <f>Data!AW174</f>
        <v>23</v>
      </c>
      <c r="Q178" s="47">
        <f>Data!BA174</f>
        <v>0</v>
      </c>
      <c r="R178" s="48">
        <f>Data!BE174</f>
        <v>2</v>
      </c>
      <c r="S178" s="49">
        <f>100*(Data!BB174/$C178)</f>
        <v>0</v>
      </c>
      <c r="T178" s="49">
        <f>100*(Data!$AX174/$C178)</f>
        <v>25.531224366901977</v>
      </c>
      <c r="U178" s="49">
        <f>IF(Data!$AF174=0,"",IF(Q177="","",IF(T178=0,100,IF(AND(T178&gt;0,T178&lt;0.3),100-(T178*6),IF(AND(T178&gt;=0.3,T178&lt;0.7),100-(T178*7),IF(AND(T178&gt;=0.7,T178&lt;1),100-(T178*8),IF(AND(T178&gt;=1,T178&lt;1.3),100-(T178*9),IF(AND(T178&gt;=1.3,T178&lt;1.7),100-(T178*10),IF(AND(T178&gt;=1.7,T178&lt;2),100-(T178*11),IF(AND(T178&gt;=2,T178&lt;2.3),100-(T178*12),IF(AND(T178&gt;=2.3,T178&lt;2.7),100-(T178*13),IF(AND(T178&gt;=2.7,T178&lt;3),100-(T178*14),IF(AND(T178&gt;=3,T178&lt;3.3),100-(T178*15),IF(AND(T178&gt;=3.3,T178&lt;3.7),100-(T178*16),IF(AND(T178&gt;=3.7,T178&lt;4),100-(T178*17),IF(AND(T178&gt;=4,T178&lt;4.3),100-(T178*18),IF(AND(T178&gt;=4.3,T178&lt;4.7),100-(T178*19),IF(AND(T178&gt;=4.7,T178&lt;=5),100-(T178*20),0))))))))))))))))))</f>
        <v>0</v>
      </c>
      <c r="V178" s="50">
        <f>IF(Data!$AF174=0,"",IF(AND(P178&lt;&gt;"",TRIM(Data!$B$5)="miles"),MAX(100-((P178*1000)/$C178),0),IF(AND(P178&lt;&gt;"",TRIM(Data!$B$5)="km"),MAX(100-((P178*1609.34)/$C178),0))))</f>
        <v>0</v>
      </c>
    </row>
    <row r="179" spans="1:22" x14ac:dyDescent="0.25">
      <c r="A179" s="27" t="str">
        <f>CONCATENATE(Data!F175," ",Data!G175)</f>
        <v xml:space="preserve"> </v>
      </c>
      <c r="B179" s="28" t="str">
        <f>CONCATENATE(Data!D175,Data!J175)</f>
        <v>CL09</v>
      </c>
      <c r="C179" s="93">
        <f>Data!AF175</f>
        <v>84.582427978515625</v>
      </c>
      <c r="D179" s="58">
        <f>IF(Data!AF175=0,"-",IF(AND(R179="",Q179&lt;&gt;""),F179*$G$4+G179*$G$5+H179*$G$6+I179*$G$7+J179*$G$8,IF(AND(Q179="",P179&lt;&gt;""),F179*$G$4+G179*$G$5+H179*$G$6+I179*$G$7,IF(AND(P179="",O179&lt;&gt;""),F179*$G$4+G179*$G$5+H179*$G$6,IF(AND(O179="",N179&lt;&gt;""),F179*$G$4+G179*$G$5,IF(AND(N179="",M179&lt;&gt;""),F179*$G$4,F179*$G$4+G179*$G$5+H179*$G$6+I179*$G$7+J179*$G$8+K179*$G$9))))))</f>
        <v>96.192042155095962</v>
      </c>
      <c r="E179" s="30" t="str">
        <f>IF(Data!AF175=0,"",IF(D179&lt;$K$7,$J$8,IF(AND(D179&gt;=$K$7,D179&lt;$K$6),$J$7,IF(AND(D179&gt;=$K$6,D179&lt;$K$5),$J$6,IF(D179&gt;=$K$5,$J$5)))))</f>
        <v>Low Risk</v>
      </c>
      <c r="F179" s="29">
        <f>IF(Data!$AF175=0,"",IF(AND(M179&lt;&gt;"",TRIM(Data!$B$5)="miles"),MAX(100-((M179*1000)/$C179),0),IF(AND(M179&lt;&gt;"",TRIM(Data!$B$5)="km"),MAX(100-((M179*1609.34)/$C179),0))))</f>
        <v>88.177213353889471</v>
      </c>
      <c r="G179" s="29">
        <f>IF(Data!$AF175=0,"",IF(AND(N179&lt;&gt;"",TRIM(Data!$B$5)="miles"),MAX(100-((N179*1000)/$C179),0),IF(AND(N179&lt;&gt;"",TRIM(Data!$B$5)="km"),MAX(100-((N179*1609.34)/$C179),0))))</f>
        <v>100</v>
      </c>
      <c r="H179" s="29">
        <f>IF(Data!$AF175=0,"",IF(AND(O179&lt;&gt;"",TRIM(Data!$B$5)="miles"),MAX(100-((O179*1000)/$C179),0),IF(AND(O179&lt;&gt;"",TRIM(Data!$B$5)="km"),MAX(100-((O179*1609.34)/$C179),0))))</f>
        <v>100</v>
      </c>
      <c r="I179" s="29">
        <f>IF(Data!$AF175=0,"",IF(P179="","",(0.7*U179+0.3*V179)))</f>
        <v>93.435802049267537</v>
      </c>
      <c r="J179" s="29">
        <f>IF(Data!$AF175=0,"",IF(Q178="","",IF(S179=0,100,IF(AND(S179&gt;0,S179&lt;0.3),100-(S179*6),IF(AND(S179&gt;=0.3,S179&lt;0.7),100-(S179*7),IF(AND(S179&gt;=0.7,S179&lt;1),100-(S179*8),IF(AND(S179&gt;=1,S179&lt;1.3),100-(S179*9),IF(AND(S179&gt;=1.3,S179&lt;1.7),100-(S179*10),IF(AND(S179&gt;=1.7,S179&lt;2),100-(S179*11),IF(AND(S179&gt;=2,S179&lt;2.3),100-(S179*12),IF(AND(S179&gt;=2.3,S179&lt;2.7),100-(S179*13),IF(AND(S179&gt;=2.7,S179&lt;3),100-(S179*14),IF(AND(S179&gt;=3,S179&lt;3.3),100-(S179*15),IF(AND(S179&gt;=3.3,S179&lt;3.7),100-(S179*16),IF(AND(S179&gt;=3.7,S179&lt;4),100-(S179*17),IF(AND(S179&gt;=4,S179&lt;4.3),100-(S179*18),IF(AND(S179&gt;=4.3,S179&lt;4.7),100-(S179*19),IF(AND(S179&gt;=4.7,S179&lt;=5),100-(S179*20),0))))))))))))))))))</f>
        <v>100</v>
      </c>
      <c r="K179" s="29">
        <f>IF(Data!$AF175=0,"",IF(AND(R179&lt;&gt;"",TRIM(Data!$B$5)="miles"),MAX(100-((R179*1000)/$C179),0),IF(AND(R179&lt;&gt;"",TRIM(Data!$B$5)="km"),MAX(100-((R179*1609.34)/$C179),0))))</f>
        <v>100</v>
      </c>
      <c r="L179" s="45">
        <f t="shared" si="5"/>
        <v>2</v>
      </c>
      <c r="M179" s="46">
        <f>Data!AK175</f>
        <v>1</v>
      </c>
      <c r="N179" s="47">
        <f>Data!AO175</f>
        <v>0</v>
      </c>
      <c r="O179" s="47">
        <f>Data!AS175</f>
        <v>0</v>
      </c>
      <c r="P179" s="47">
        <f>Data!AW175</f>
        <v>1</v>
      </c>
      <c r="Q179" s="47">
        <f>Data!BA175</f>
        <v>0</v>
      </c>
      <c r="R179" s="48">
        <f>Data!BE175</f>
        <v>0</v>
      </c>
      <c r="S179" s="49">
        <f>100*(Data!BB175/$C179)</f>
        <v>0</v>
      </c>
      <c r="T179" s="49">
        <f>100*(Data!$AX175/$C179)</f>
        <v>0.6157881544692464</v>
      </c>
      <c r="U179" s="49">
        <f>IF(Data!$AF175=0,"",IF(Q178="","",IF(T179=0,100,IF(AND(T179&gt;0,T179&lt;0.3),100-(T179*6),IF(AND(T179&gt;=0.3,T179&lt;0.7),100-(T179*7),IF(AND(T179&gt;=0.7,T179&lt;1),100-(T179*8),IF(AND(T179&gt;=1,T179&lt;1.3),100-(T179*9),IF(AND(T179&gt;=1.3,T179&lt;1.7),100-(T179*10),IF(AND(T179&gt;=1.7,T179&lt;2),100-(T179*11),IF(AND(T179&gt;=2,T179&lt;2.3),100-(T179*12),IF(AND(T179&gt;=2.3,T179&lt;2.7),100-(T179*13),IF(AND(T179&gt;=2.7,T179&lt;3),100-(T179*14),IF(AND(T179&gt;=3,T179&lt;3.3),100-(T179*15),IF(AND(T179&gt;=3.3,T179&lt;3.7),100-(T179*16),IF(AND(T179&gt;=3.7,T179&lt;4),100-(T179*17),IF(AND(T179&gt;=4,T179&lt;4.3),100-(T179*18),IF(AND(T179&gt;=4.3,T179&lt;4.7),100-(T179*19),IF(AND(T179&gt;=4.7,T179&lt;=5),100-(T179*20),0))))))))))))))))))</f>
        <v>95.689482918715271</v>
      </c>
      <c r="V179" s="50">
        <f>IF(Data!$AF175=0,"",IF(AND(P179&lt;&gt;"",TRIM(Data!$B$5)="miles"),MAX(100-((P179*1000)/$C179),0),IF(AND(P179&lt;&gt;"",TRIM(Data!$B$5)="km"),MAX(100-((P179*1609.34)/$C179),0))))</f>
        <v>88.177213353889471</v>
      </c>
    </row>
    <row r="180" spans="1:22" x14ac:dyDescent="0.25">
      <c r="A180" s="27" t="str">
        <f>CONCATENATE(Data!F176," ",Data!G176)</f>
        <v xml:space="preserve"> </v>
      </c>
      <c r="B180" s="28" t="str">
        <f>CONCATENATE(Data!D176,Data!J176)</f>
        <v>PC01</v>
      </c>
      <c r="C180" s="93">
        <f>Data!AF176</f>
        <v>202.25161743164063</v>
      </c>
      <c r="D180" s="58">
        <f>IF(Data!AF176=0,"-",IF(AND(R180="",Q180&lt;&gt;""),F180*$G$4+G180*$G$5+H180*$G$6+I180*$G$7+J180*$G$8,IF(AND(Q180="",P180&lt;&gt;""),F180*$G$4+G180*$G$5+H180*$G$6+I180*$G$7,IF(AND(P180="",O180&lt;&gt;""),F180*$G$4+G180*$G$5+H180*$G$6,IF(AND(O180="",N180&lt;&gt;""),F180*$G$4+G180*$G$5,IF(AND(N180="",M180&lt;&gt;""),F180*$G$4,F180*$G$4+G180*$G$5+H180*$G$6+I180*$G$7+J180*$G$8+K180*$G$9))))))</f>
        <v>53.705955942475626</v>
      </c>
      <c r="E180" s="30" t="str">
        <f>IF(Data!AF176=0,"",IF(D180&lt;$K$7,$J$8,IF(AND(D180&gt;=$K$7,D180&lt;$K$6),$J$7,IF(AND(D180&gt;=$K$6,D180&lt;$K$5),$J$6,IF(D180&gt;=$K$5,$J$5)))))</f>
        <v>High Risk</v>
      </c>
      <c r="F180" s="29">
        <f>IF(Data!$AF176=0,"",IF(AND(M180&lt;&gt;"",TRIM(Data!$B$5)="miles"),MAX(100-((M180*1000)/$C180),0),IF(AND(M180&lt;&gt;"",TRIM(Data!$B$5)="km"),MAX(100-((M180*1609.34)/$C180),0))))</f>
        <v>100</v>
      </c>
      <c r="G180" s="29">
        <f>IF(Data!$AF176=0,"",IF(AND(N180&lt;&gt;"",TRIM(Data!$B$5)="miles"),MAX(100-((N180*1000)/$C180),0),IF(AND(N180&lt;&gt;"",TRIM(Data!$B$5)="km"),MAX(100-((N180*1609.34)/$C180),0))))</f>
        <v>95.055663768236656</v>
      </c>
      <c r="H180" s="29">
        <f>IF(Data!$AF176=0,"",IF(AND(O180&lt;&gt;"",TRIM(Data!$B$5)="miles"),MAX(100-((O180*1000)/$C180),0),IF(AND(O180&lt;&gt;"",TRIM(Data!$B$5)="km"),MAX(100-((O180*1609.34)/$C180),0))))</f>
        <v>100</v>
      </c>
      <c r="I180" s="29">
        <f>IF(Data!$AF176=0,"",IF(P180="","",(0.7*U180+0.3*V180)))</f>
        <v>0.33398260941992103</v>
      </c>
      <c r="J180" s="29">
        <f>IF(Data!$AF176=0,"",IF(Q179="","",IF(S180=0,100,IF(AND(S180&gt;0,S180&lt;0.3),100-(S180*6),IF(AND(S180&gt;=0.3,S180&lt;0.7),100-(S180*7),IF(AND(S180&gt;=0.7,S180&lt;1),100-(S180*8),IF(AND(S180&gt;=1,S180&lt;1.3),100-(S180*9),IF(AND(S180&gt;=1.3,S180&lt;1.7),100-(S180*10),IF(AND(S180&gt;=1.7,S180&lt;2),100-(S180*11),IF(AND(S180&gt;=2,S180&lt;2.3),100-(S180*12),IF(AND(S180&gt;=2.3,S180&lt;2.7),100-(S180*13),IF(AND(S180&gt;=2.7,S180&lt;3),100-(S180*14),IF(AND(S180&gt;=3,S180&lt;3.3),100-(S180*15),IF(AND(S180&gt;=3.3,S180&lt;3.7),100-(S180*16),IF(AND(S180&gt;=3.7,S180&lt;4),100-(S180*17),IF(AND(S180&gt;=4,S180&lt;4.3),100-(S180*18),IF(AND(S180&gt;=4.3,S180&lt;4.7),100-(S180*19),IF(AND(S180&gt;=4.7,S180&lt;=5),100-(S180*20),0))))))))))))))))))</f>
        <v>100</v>
      </c>
      <c r="K180" s="29">
        <f>IF(Data!$AF176=0,"",IF(AND(R180&lt;&gt;"",TRIM(Data!$B$5)="miles"),MAX(100-((R180*1000)/$C180),0),IF(AND(R180&lt;&gt;"",TRIM(Data!$B$5)="km"),MAX(100-((R180*1609.34)/$C180),0))))</f>
        <v>40.667965218839839</v>
      </c>
      <c r="L180" s="45">
        <f t="shared" si="5"/>
        <v>33</v>
      </c>
      <c r="M180" s="46">
        <f>Data!AK176</f>
        <v>0</v>
      </c>
      <c r="N180" s="47">
        <f>Data!AO176</f>
        <v>1</v>
      </c>
      <c r="O180" s="47">
        <f>Data!AS176</f>
        <v>0</v>
      </c>
      <c r="P180" s="47">
        <f>Data!AW176</f>
        <v>20</v>
      </c>
      <c r="Q180" s="47">
        <f>Data!BA176</f>
        <v>0</v>
      </c>
      <c r="R180" s="48">
        <f>Data!BE176</f>
        <v>12</v>
      </c>
      <c r="S180" s="49">
        <f>100*(Data!BB176/$C180)</f>
        <v>0</v>
      </c>
      <c r="T180" s="49">
        <f>100*(Data!$AX176/$C180)</f>
        <v>6.1278321142243071</v>
      </c>
      <c r="U180" s="49">
        <f>IF(Data!$AF176=0,"",IF(Q179="","",IF(T180=0,100,IF(AND(T180&gt;0,T180&lt;0.3),100-(T180*6),IF(AND(T180&gt;=0.3,T180&lt;0.7),100-(T180*7),IF(AND(T180&gt;=0.7,T180&lt;1),100-(T180*8),IF(AND(T180&gt;=1,T180&lt;1.3),100-(T180*9),IF(AND(T180&gt;=1.3,T180&lt;1.7),100-(T180*10),IF(AND(T180&gt;=1.7,T180&lt;2),100-(T180*11),IF(AND(T180&gt;=2,T180&lt;2.3),100-(T180*12),IF(AND(T180&gt;=2.3,T180&lt;2.7),100-(T180*13),IF(AND(T180&gt;=2.7,T180&lt;3),100-(T180*14),IF(AND(T180&gt;=3,T180&lt;3.3),100-(T180*15),IF(AND(T180&gt;=3.3,T180&lt;3.7),100-(T180*16),IF(AND(T180&gt;=3.7,T180&lt;4),100-(T180*17),IF(AND(T180&gt;=4,T180&lt;4.3),100-(T180*18),IF(AND(T180&gt;=4.3,T180&lt;4.7),100-(T180*19),IF(AND(T180&gt;=4.7,T180&lt;=5),100-(T180*20),0))))))))))))))))))</f>
        <v>0</v>
      </c>
      <c r="V180" s="50">
        <f>IF(Data!$AF176=0,"",IF(AND(P180&lt;&gt;"",TRIM(Data!$B$5)="miles"),MAX(100-((P180*1000)/$C180),0),IF(AND(P180&lt;&gt;"",TRIM(Data!$B$5)="km"),MAX(100-((P180*1609.34)/$C180),0))))</f>
        <v>1.1132753647330702</v>
      </c>
    </row>
    <row r="181" spans="1:22" x14ac:dyDescent="0.25">
      <c r="A181" s="27" t="str">
        <f>CONCATENATE(Data!F177," ",Data!G177)</f>
        <v xml:space="preserve"> </v>
      </c>
      <c r="B181" s="28" t="str">
        <f>CONCATENATE(Data!D177,Data!J177)</f>
        <v>CL07</v>
      </c>
      <c r="C181" s="93">
        <f>Data!AF177</f>
        <v>731.927001953125</v>
      </c>
      <c r="D181" s="58">
        <f>IF(Data!AF177=0,"-",IF(AND(R181="",Q181&lt;&gt;""),F181*$G$4+G181*$G$5+H181*$G$6+I181*$G$7+J181*$G$8,IF(AND(Q181="",P181&lt;&gt;""),F181*$G$4+G181*$G$5+H181*$G$6+I181*$G$7,IF(AND(P181="",O181&lt;&gt;""),F181*$G$4+G181*$G$5+H181*$G$6,IF(AND(O181="",N181&lt;&gt;""),F181*$G$4+G181*$G$5,IF(AND(N181="",M181&lt;&gt;""),F181*$G$4,F181*$G$4+G181*$G$5+H181*$G$6+I181*$G$7+J181*$G$8+K181*$G$9))))))</f>
        <v>59.326608143079099</v>
      </c>
      <c r="E181" s="30" t="str">
        <f>IF(Data!AF177=0,"",IF(D181&lt;$K$7,$J$8,IF(AND(D181&gt;=$K$7,D181&lt;$K$6),$J$7,IF(AND(D181&gt;=$K$6,D181&lt;$K$5),$J$6,IF(D181&gt;=$K$5,$J$5)))))</f>
        <v>High Risk</v>
      </c>
      <c r="F181" s="29">
        <f>IF(Data!$AF177=0,"",IF(AND(M181&lt;&gt;"",TRIM(Data!$B$5)="miles"),MAX(100-((M181*1000)/$C181),0),IF(AND(M181&lt;&gt;"",TRIM(Data!$B$5)="km"),MAX(100-((M181*1609.34)/$C181),0))))</f>
        <v>100</v>
      </c>
      <c r="G181" s="29">
        <f>IF(Data!$AF177=0,"",IF(AND(N181&lt;&gt;"",TRIM(Data!$B$5)="miles"),MAX(100-((N181*1000)/$C181),0),IF(AND(N181&lt;&gt;"",TRIM(Data!$B$5)="km"),MAX(100-((N181*1609.34)/$C181),0))))</f>
        <v>100</v>
      </c>
      <c r="H181" s="29">
        <f>IF(Data!$AF177=0,"",IF(AND(O181&lt;&gt;"",TRIM(Data!$B$5)="miles"),MAX(100-((O181*1000)/$C181),0),IF(AND(O181&lt;&gt;"",TRIM(Data!$B$5)="km"),MAX(100-((O181*1609.34)/$C181),0))))</f>
        <v>100</v>
      </c>
      <c r="I181" s="29">
        <f>IF(Data!$AF177=0,"",IF(P181="","",(0.7*U181+0.3*V181)))</f>
        <v>0</v>
      </c>
      <c r="J181" s="29">
        <f>IF(Data!$AF177=0,"",IF(Q180="","",IF(S181=0,100,IF(AND(S181&gt;0,S181&lt;0.3),100-(S181*6),IF(AND(S181&gt;=0.3,S181&lt;0.7),100-(S181*7),IF(AND(S181&gt;=0.7,S181&lt;1),100-(S181*8),IF(AND(S181&gt;=1,S181&lt;1.3),100-(S181*9),IF(AND(S181&gt;=1.3,S181&lt;1.7),100-(S181*10),IF(AND(S181&gt;=1.7,S181&lt;2),100-(S181*11),IF(AND(S181&gt;=2,S181&lt;2.3),100-(S181*12),IF(AND(S181&gt;=2.3,S181&lt;2.7),100-(S181*13),IF(AND(S181&gt;=2.7,S181&lt;3),100-(S181*14),IF(AND(S181&gt;=3,S181&lt;3.3),100-(S181*15),IF(AND(S181&gt;=3.3,S181&lt;3.7),100-(S181*16),IF(AND(S181&gt;=3.7,S181&lt;4),100-(S181*17),IF(AND(S181&gt;=4,S181&lt;4.3),100-(S181*18),IF(AND(S181&gt;=4.3,S181&lt;4.7),100-(S181*19),IF(AND(S181&gt;=4.7,S181&lt;=5),100-(S181*20),0))))))))))))))))))</f>
        <v>99.365553649968248</v>
      </c>
      <c r="K181" s="29">
        <f>IF(Data!$AF177=0,"",IF(AND(R181&lt;&gt;"",TRIM(Data!$B$5)="miles"),MAX(100-((R181*1000)/$C181),0),IF(AND(R181&lt;&gt;"",TRIM(Data!$B$5)="km"),MAX(100-((R181*1609.34)/$C181),0))))</f>
        <v>94.534974130854408</v>
      </c>
      <c r="L181" s="45">
        <f t="shared" si="5"/>
        <v>100</v>
      </c>
      <c r="M181" s="46">
        <f>Data!AK177</f>
        <v>0</v>
      </c>
      <c r="N181" s="47">
        <f>Data!AO177</f>
        <v>0</v>
      </c>
      <c r="O181" s="47">
        <f>Data!AS177</f>
        <v>0</v>
      </c>
      <c r="P181" s="47">
        <f>Data!AW177</f>
        <v>93</v>
      </c>
      <c r="Q181" s="47">
        <f>Data!BA177</f>
        <v>3</v>
      </c>
      <c r="R181" s="48">
        <f>Data!BE177</f>
        <v>4</v>
      </c>
      <c r="S181" s="49">
        <f>100*(Data!BB177/$C181)</f>
        <v>0.10574105833862581</v>
      </c>
      <c r="T181" s="49">
        <f>100*(Data!$AX177/$C181)</f>
        <v>40.132274373384952</v>
      </c>
      <c r="U181" s="49">
        <f>IF(Data!$AF177=0,"",IF(Q180="","",IF(T181=0,100,IF(AND(T181&gt;0,T181&lt;0.3),100-(T181*6),IF(AND(T181&gt;=0.3,T181&lt;0.7),100-(T181*7),IF(AND(T181&gt;=0.7,T181&lt;1),100-(T181*8),IF(AND(T181&gt;=1,T181&lt;1.3),100-(T181*9),IF(AND(T181&gt;=1.3,T181&lt;1.7),100-(T181*10),IF(AND(T181&gt;=1.7,T181&lt;2),100-(T181*11),IF(AND(T181&gt;=2,T181&lt;2.3),100-(T181*12),IF(AND(T181&gt;=2.3,T181&lt;2.7),100-(T181*13),IF(AND(T181&gt;=2.7,T181&lt;3),100-(T181*14),IF(AND(T181&gt;=3,T181&lt;3.3),100-(T181*15),IF(AND(T181&gt;=3.3,T181&lt;3.7),100-(T181*16),IF(AND(T181&gt;=3.7,T181&lt;4),100-(T181*17),IF(AND(T181&gt;=4,T181&lt;4.3),100-(T181*18),IF(AND(T181&gt;=4.3,T181&lt;4.7),100-(T181*19),IF(AND(T181&gt;=4.7,T181&lt;=5),100-(T181*20),0))))))))))))))))))</f>
        <v>0</v>
      </c>
      <c r="V181" s="50">
        <f>IF(Data!$AF177=0,"",IF(AND(P181&lt;&gt;"",TRIM(Data!$B$5)="miles"),MAX(100-((P181*1000)/$C181),0),IF(AND(P181&lt;&gt;"",TRIM(Data!$B$5)="km"),MAX(100-((P181*1609.34)/$C181),0))))</f>
        <v>0</v>
      </c>
    </row>
    <row r="182" spans="1:22" x14ac:dyDescent="0.25">
      <c r="A182" s="27" t="str">
        <f>CONCATENATE(Data!F178," ",Data!G178)</f>
        <v xml:space="preserve"> </v>
      </c>
      <c r="B182" s="28" t="str">
        <f>CONCATENATE(Data!D178,Data!J178)</f>
        <v>CL07</v>
      </c>
      <c r="C182" s="93">
        <f>Data!AF178</f>
        <v>157.550048828125</v>
      </c>
      <c r="D182" s="58">
        <f>IF(Data!AF178=0,"-",IF(AND(R182="",Q182&lt;&gt;""),F182*$G$4+G182*$G$5+H182*$G$6+I182*$G$7+J182*$G$8,IF(AND(Q182="",P182&lt;&gt;""),F182*$G$4+G182*$G$5+H182*$G$6+I182*$G$7,IF(AND(P182="",O182&lt;&gt;""),F182*$G$4+G182*$G$5+H182*$G$6,IF(AND(O182="",N182&lt;&gt;""),F182*$G$4+G182*$G$5,IF(AND(N182="",M182&lt;&gt;""),F182*$G$4,F182*$G$4+G182*$G$5+H182*$G$6+I182*$G$7+J182*$G$8+K182*$G$9))))))</f>
        <v>57.833399769193335</v>
      </c>
      <c r="E182" s="30" t="str">
        <f>IF(Data!AF178=0,"",IF(D182&lt;$K$7,$J$8,IF(AND(D182&gt;=$K$7,D182&lt;$K$6),$J$7,IF(AND(D182&gt;=$K$6,D182&lt;$K$5),$J$6,IF(D182&gt;=$K$5,$J$5)))))</f>
        <v>High Risk</v>
      </c>
      <c r="F182" s="29">
        <f>IF(Data!$AF178=0,"",IF(AND(M182&lt;&gt;"",TRIM(Data!$B$5)="miles"),MAX(100-((M182*1000)/$C182),0),IF(AND(M182&lt;&gt;"",TRIM(Data!$B$5)="km"),MAX(100-((M182*1609.34)/$C182),0))))</f>
        <v>100</v>
      </c>
      <c r="G182" s="29">
        <f>IF(Data!$AF178=0,"",IF(AND(N182&lt;&gt;"",TRIM(Data!$B$5)="miles"),MAX(100-((N182*1000)/$C182),0),IF(AND(N182&lt;&gt;"",TRIM(Data!$B$5)="km"),MAX(100-((N182*1609.34)/$C182),0))))</f>
        <v>100</v>
      </c>
      <c r="H182" s="29">
        <f>IF(Data!$AF178=0,"",IF(AND(O182&lt;&gt;"",TRIM(Data!$B$5)="miles"),MAX(100-((O182*1000)/$C182),0),IF(AND(O182&lt;&gt;"",TRIM(Data!$B$5)="km"),MAX(100-((O182*1609.34)/$C182),0))))</f>
        <v>93.652810599310428</v>
      </c>
      <c r="I182" s="29">
        <f>IF(Data!$AF178=0,"",IF(P182="","",(0.7*U182+0.3*V182)))</f>
        <v>0</v>
      </c>
      <c r="J182" s="29">
        <f>IF(Data!$AF178=0,"",IF(Q181="","",IF(S182=0,100,IF(AND(S182&gt;0,S182&lt;0.3),100-(S182*6),IF(AND(S182&gt;=0.3,S182&lt;0.7),100-(S182*7),IF(AND(S182&gt;=0.7,S182&lt;1),100-(S182*8),IF(AND(S182&gt;=1,S182&lt;1.3),100-(S182*9),IF(AND(S182&gt;=1.3,S182&lt;1.7),100-(S182*10),IF(AND(S182&gt;=1.7,S182&lt;2),100-(S182*11),IF(AND(S182&gt;=2,S182&lt;2.3),100-(S182*12),IF(AND(S182&gt;=2.3,S182&lt;2.7),100-(S182*13),IF(AND(S182&gt;=2.7,S182&lt;3),100-(S182*14),IF(AND(S182&gt;=3,S182&lt;3.3),100-(S182*15),IF(AND(S182&gt;=3.3,S182&lt;3.7),100-(S182*16),IF(AND(S182&gt;=3.7,S182&lt;4),100-(S182*17),IF(AND(S182&gt;=4,S182&lt;4.3),100-(S182*18),IF(AND(S182&gt;=4.3,S182&lt;4.7),100-(S182*19),IF(AND(S182&gt;=4.7,S182&lt;=5),100-(S182*20),0))))))))))))))))))</f>
        <v>98.687782947001025</v>
      </c>
      <c r="K182" s="29">
        <f>IF(Data!$AF178=0,"",IF(AND(R182&lt;&gt;"",TRIM(Data!$B$5)="miles"),MAX(100-((R182*1000)/$C182),0),IF(AND(R182&lt;&gt;"",TRIM(Data!$B$5)="km"),MAX(100-((R182*1609.34)/$C182),0))))</f>
        <v>87.305621198620855</v>
      </c>
      <c r="L182" s="45">
        <f t="shared" si="5"/>
        <v>21</v>
      </c>
      <c r="M182" s="46">
        <f>Data!AK178</f>
        <v>0</v>
      </c>
      <c r="N182" s="47">
        <f>Data!AO178</f>
        <v>0</v>
      </c>
      <c r="O182" s="47">
        <f>Data!AS178</f>
        <v>1</v>
      </c>
      <c r="P182" s="47">
        <f>Data!AW178</f>
        <v>17</v>
      </c>
      <c r="Q182" s="47">
        <f>Data!BA178</f>
        <v>1</v>
      </c>
      <c r="R182" s="48">
        <f>Data!BE178</f>
        <v>2</v>
      </c>
      <c r="S182" s="49">
        <f>100*(Data!BB178/$C182)</f>
        <v>0.21870284216649558</v>
      </c>
      <c r="T182" s="49">
        <f>100*(Data!$AX178/$C182)</f>
        <v>7.0391626796575375</v>
      </c>
      <c r="U182" s="49">
        <f>IF(Data!$AF178=0,"",IF(Q181="","",IF(T182=0,100,IF(AND(T182&gt;0,T182&lt;0.3),100-(T182*6),IF(AND(T182&gt;=0.3,T182&lt;0.7),100-(T182*7),IF(AND(T182&gt;=0.7,T182&lt;1),100-(T182*8),IF(AND(T182&gt;=1,T182&lt;1.3),100-(T182*9),IF(AND(T182&gt;=1.3,T182&lt;1.7),100-(T182*10),IF(AND(T182&gt;=1.7,T182&lt;2),100-(T182*11),IF(AND(T182&gt;=2,T182&lt;2.3),100-(T182*12),IF(AND(T182&gt;=2.3,T182&lt;2.7),100-(T182*13),IF(AND(T182&gt;=2.7,T182&lt;3),100-(T182*14),IF(AND(T182&gt;=3,T182&lt;3.3),100-(T182*15),IF(AND(T182&gt;=3.3,T182&lt;3.7),100-(T182*16),IF(AND(T182&gt;=3.7,T182&lt;4),100-(T182*17),IF(AND(T182&gt;=4,T182&lt;4.3),100-(T182*18),IF(AND(T182&gt;=4.3,T182&lt;4.7),100-(T182*19),IF(AND(T182&gt;=4.7,T182&lt;=5),100-(T182*20),0))))))))))))))))))</f>
        <v>0</v>
      </c>
      <c r="V182" s="50">
        <f>IF(Data!$AF178=0,"",IF(AND(P182&lt;&gt;"",TRIM(Data!$B$5)="miles"),MAX(100-((P182*1000)/$C182),0),IF(AND(P182&lt;&gt;"",TRIM(Data!$B$5)="km"),MAX(100-((P182*1609.34)/$C182),0))))</f>
        <v>0</v>
      </c>
    </row>
    <row r="183" spans="1:22" x14ac:dyDescent="0.25">
      <c r="A183" s="27" t="str">
        <f>CONCATENATE(Data!F179," ",Data!G179)</f>
        <v xml:space="preserve"> </v>
      </c>
      <c r="B183" s="28" t="str">
        <f>CONCATENATE(Data!D179,Data!J179)</f>
        <v>CL07</v>
      </c>
      <c r="C183" s="93">
        <f>Data!AF179</f>
        <v>92.695793151855469</v>
      </c>
      <c r="D183" s="58">
        <f>IF(Data!AF179=0,"-",IF(AND(R183="",Q183&lt;&gt;""),F183*$G$4+G183*$G$5+H183*$G$6+I183*$G$7+J183*$G$8,IF(AND(Q183="",P183&lt;&gt;""),F183*$G$4+G183*$G$5+H183*$G$6+I183*$G$7,IF(AND(P183="",O183&lt;&gt;""),F183*$G$4+G183*$G$5+H183*$G$6,IF(AND(O183="",N183&lt;&gt;""),F183*$G$4+G183*$G$5,IF(AND(N183="",M183&lt;&gt;""),F183*$G$4,F183*$G$4+G183*$G$5+H183*$G$6+I183*$G$7+J183*$G$8+K183*$G$9))))))</f>
        <v>82.606371909697771</v>
      </c>
      <c r="E183" s="30" t="str">
        <f>IF(Data!AF179=0,"",IF(D183&lt;$K$7,$J$8,IF(AND(D183&gt;=$K$7,D183&lt;$K$6),$J$7,IF(AND(D183&gt;=$K$6,D183&lt;$K$5),$J$6,IF(D183&gt;=$K$5,$J$5)))))</f>
        <v>Mild Risk</v>
      </c>
      <c r="F183" s="29">
        <f>IF(Data!$AF179=0,"",IF(AND(M183&lt;&gt;"",TRIM(Data!$B$5)="miles"),MAX(100-((M183*1000)/$C183),0),IF(AND(M183&lt;&gt;"",TRIM(Data!$B$5)="km"),MAX(100-((M183*1609.34)/$C183),0))))</f>
        <v>100</v>
      </c>
      <c r="G183" s="29">
        <f>IF(Data!$AF179=0,"",IF(AND(N183&lt;&gt;"",TRIM(Data!$B$5)="miles"),MAX(100-((N183*1000)/$C183),0),IF(AND(N183&lt;&gt;"",TRIM(Data!$B$5)="km"),MAX(100-((N183*1609.34)/$C183),0))))</f>
        <v>100</v>
      </c>
      <c r="H183" s="29">
        <f>IF(Data!$AF179=0,"",IF(AND(O183&lt;&gt;"",TRIM(Data!$B$5)="miles"),MAX(100-((O183*1000)/$C183),0),IF(AND(O183&lt;&gt;"",TRIM(Data!$B$5)="km"),MAX(100-((O183*1609.34)/$C183),0))))</f>
        <v>89.212023911788677</v>
      </c>
      <c r="I183" s="29">
        <f>IF(Data!$AF179=0,"",IF(P183="","",(0.7*U183+0.3*V183)))</f>
        <v>59.212923796297275</v>
      </c>
      <c r="J183" s="29">
        <f>IF(Data!$AF179=0,"",IF(Q182="","",IF(S183=0,100,IF(AND(S183&gt;0,S183&lt;0.3),100-(S183*6),IF(AND(S183&gt;=0.3,S183&lt;0.7),100-(S183*7),IF(AND(S183&gt;=0.7,S183&lt;1),100-(S183*8),IF(AND(S183&gt;=1,S183&lt;1.3),100-(S183*9),IF(AND(S183&gt;=1.3,S183&lt;1.7),100-(S183*10),IF(AND(S183&gt;=1.7,S183&lt;2),100-(S183*11),IF(AND(S183&gt;=2,S183&lt;2.3),100-(S183*12),IF(AND(S183&gt;=2.3,S183&lt;2.7),100-(S183*13),IF(AND(S183&gt;=2.7,S183&lt;3),100-(S183*14),IF(AND(S183&gt;=3,S183&lt;3.3),100-(S183*15),IF(AND(S183&gt;=3.3,S183&lt;3.7),100-(S183*16),IF(AND(S183&gt;=3.7,S183&lt;4),100-(S183*17),IF(AND(S183&gt;=4,S183&lt;4.3),100-(S183*18),IF(AND(S183&gt;=4.3,S183&lt;4.7),100-(S183*19),IF(AND(S183&gt;=4.7,S183&lt;=5),100-(S183*20),0))))))))))))))))))</f>
        <v>100</v>
      </c>
      <c r="K183" s="29">
        <f>IF(Data!$AF179=0,"",IF(AND(R183&lt;&gt;"",TRIM(Data!$B$5)="miles"),MAX(100-((R183*1000)/$C183),0),IF(AND(R183&lt;&gt;"",TRIM(Data!$B$5)="km"),MAX(100-((R183*1609.34)/$C183),0))))</f>
        <v>100</v>
      </c>
      <c r="L183" s="45">
        <f t="shared" si="5"/>
        <v>7</v>
      </c>
      <c r="M183" s="46">
        <f>Data!AK179</f>
        <v>0</v>
      </c>
      <c r="N183" s="47">
        <f>Data!AO179</f>
        <v>0</v>
      </c>
      <c r="O183" s="47">
        <f>Data!AS179</f>
        <v>1</v>
      </c>
      <c r="P183" s="47">
        <f>Data!AW179</f>
        <v>6</v>
      </c>
      <c r="Q183" s="47">
        <f>Data!BA179</f>
        <v>0</v>
      </c>
      <c r="R183" s="48">
        <f>Data!BE179</f>
        <v>0</v>
      </c>
      <c r="S183" s="49">
        <f>100*(Data!BB179/$C183)</f>
        <v>0</v>
      </c>
      <c r="T183" s="49">
        <f>100*(Data!$AX179/$C183)</f>
        <v>2.3482109060354213</v>
      </c>
      <c r="U183" s="49">
        <f>IF(Data!$AF179=0,"",IF(Q182="","",IF(T183=0,100,IF(AND(T183&gt;0,T183&lt;0.3),100-(T183*6),IF(AND(T183&gt;=0.3,T183&lt;0.7),100-(T183*7),IF(AND(T183&gt;=0.7,T183&lt;1),100-(T183*8),IF(AND(T183&gt;=1,T183&lt;1.3),100-(T183*9),IF(AND(T183&gt;=1.3,T183&lt;1.7),100-(T183*10),IF(AND(T183&gt;=1.7,T183&lt;2),100-(T183*11),IF(AND(T183&gt;=2,T183&lt;2.3),100-(T183*12),IF(AND(T183&gt;=2.3,T183&lt;2.7),100-(T183*13),IF(AND(T183&gt;=2.7,T183&lt;3),100-(T183*14),IF(AND(T183&gt;=3,T183&lt;3.3),100-(T183*15),IF(AND(T183&gt;=3.3,T183&lt;3.7),100-(T183*16),IF(AND(T183&gt;=3.7,T183&lt;4),100-(T183*17),IF(AND(T183&gt;=4,T183&lt;4.3),100-(T183*18),IF(AND(T183&gt;=4.3,T183&lt;4.7),100-(T183*19),IF(AND(T183&gt;=4.7,T183&lt;=5),100-(T183*20),0))))))))))))))))))</f>
        <v>69.473258221539524</v>
      </c>
      <c r="V183" s="50">
        <f>IF(Data!$AF179=0,"",IF(AND(P183&lt;&gt;"",TRIM(Data!$B$5)="miles"),MAX(100-((P183*1000)/$C183),0),IF(AND(P183&lt;&gt;"",TRIM(Data!$B$5)="km"),MAX(100-((P183*1609.34)/$C183),0))))</f>
        <v>35.272143470732047</v>
      </c>
    </row>
    <row r="184" spans="1:22" x14ac:dyDescent="0.25">
      <c r="A184" s="27" t="str">
        <f>CONCATENATE(Data!F180," ",Data!G180)</f>
        <v xml:space="preserve"> </v>
      </c>
      <c r="B184" s="28" t="str">
        <f>CONCATENATE(Data!D180,Data!J180)</f>
        <v>CL07</v>
      </c>
      <c r="C184" s="93">
        <f>Data!AF180</f>
        <v>5.4431424140930176</v>
      </c>
      <c r="D184" s="58">
        <f>IF(Data!AF180=0,"-",IF(AND(R184="",Q184&lt;&gt;""),F184*$G$4+G184*$G$5+H184*$G$6+I184*$G$7+J184*$G$8,IF(AND(Q184="",P184&lt;&gt;""),F184*$G$4+G184*$G$5+H184*$G$6+I184*$G$7,IF(AND(P184="",O184&lt;&gt;""),F184*$G$4+G184*$G$5+H184*$G$6,IF(AND(O184="",N184&lt;&gt;""),F184*$G$4+G184*$G$5,IF(AND(N184="",M184&lt;&gt;""),F184*$G$4,F184*$G$4+G184*$G$5+H184*$G$6+I184*$G$7+J184*$G$8+K184*$G$9))))))</f>
        <v>100</v>
      </c>
      <c r="E184" s="30" t="str">
        <f>IF(Data!AF180=0,"",IF(D184&lt;$K$7,$J$8,IF(AND(D184&gt;=$K$7,D184&lt;$K$6),$J$7,IF(AND(D184&gt;=$K$6,D184&lt;$K$5),$J$6,IF(D184&gt;=$K$5,$J$5)))))</f>
        <v>Low Risk</v>
      </c>
      <c r="F184" s="29">
        <f>IF(Data!$AF180=0,"",IF(AND(M184&lt;&gt;"",TRIM(Data!$B$5)="miles"),MAX(100-((M184*1000)/$C184),0),IF(AND(M184&lt;&gt;"",TRIM(Data!$B$5)="km"),MAX(100-((M184*1609.34)/$C184),0))))</f>
        <v>100</v>
      </c>
      <c r="G184" s="29">
        <f>IF(Data!$AF180=0,"",IF(AND(N184&lt;&gt;"",TRIM(Data!$B$5)="miles"),MAX(100-((N184*1000)/$C184),0),IF(AND(N184&lt;&gt;"",TRIM(Data!$B$5)="km"),MAX(100-((N184*1609.34)/$C184),0))))</f>
        <v>100</v>
      </c>
      <c r="H184" s="29">
        <f>IF(Data!$AF180=0,"",IF(AND(O184&lt;&gt;"",TRIM(Data!$B$5)="miles"),MAX(100-((O184*1000)/$C184),0),IF(AND(O184&lt;&gt;"",TRIM(Data!$B$5)="km"),MAX(100-((O184*1609.34)/$C184),0))))</f>
        <v>100</v>
      </c>
      <c r="I184" s="29">
        <f>IF(Data!$AF180=0,"",IF(P184="","",(0.7*U184+0.3*V184)))</f>
        <v>100</v>
      </c>
      <c r="J184" s="29">
        <f>IF(Data!$AF180=0,"",IF(Q183="","",IF(S184=0,100,IF(AND(S184&gt;0,S184&lt;0.3),100-(S184*6),IF(AND(S184&gt;=0.3,S184&lt;0.7),100-(S184*7),IF(AND(S184&gt;=0.7,S184&lt;1),100-(S184*8),IF(AND(S184&gt;=1,S184&lt;1.3),100-(S184*9),IF(AND(S184&gt;=1.3,S184&lt;1.7),100-(S184*10),IF(AND(S184&gt;=1.7,S184&lt;2),100-(S184*11),IF(AND(S184&gt;=2,S184&lt;2.3),100-(S184*12),IF(AND(S184&gt;=2.3,S184&lt;2.7),100-(S184*13),IF(AND(S184&gt;=2.7,S184&lt;3),100-(S184*14),IF(AND(S184&gt;=3,S184&lt;3.3),100-(S184*15),IF(AND(S184&gt;=3.3,S184&lt;3.7),100-(S184*16),IF(AND(S184&gt;=3.7,S184&lt;4),100-(S184*17),IF(AND(S184&gt;=4,S184&lt;4.3),100-(S184*18),IF(AND(S184&gt;=4.3,S184&lt;4.7),100-(S184*19),IF(AND(S184&gt;=4.7,S184&lt;=5),100-(S184*20),0))))))))))))))))))</f>
        <v>100</v>
      </c>
      <c r="K184" s="29">
        <f>IF(Data!$AF180=0,"",IF(AND(R184&lt;&gt;"",TRIM(Data!$B$5)="miles"),MAX(100-((R184*1000)/$C184),0),IF(AND(R184&lt;&gt;"",TRIM(Data!$B$5)="km"),MAX(100-((R184*1609.34)/$C184),0))))</f>
        <v>100</v>
      </c>
      <c r="L184" s="45">
        <f t="shared" si="5"/>
        <v>0</v>
      </c>
      <c r="M184" s="46">
        <f>Data!AK180</f>
        <v>0</v>
      </c>
      <c r="N184" s="47">
        <f>Data!AO180</f>
        <v>0</v>
      </c>
      <c r="O184" s="47">
        <f>Data!AS180</f>
        <v>0</v>
      </c>
      <c r="P184" s="47">
        <f>Data!AW180</f>
        <v>0</v>
      </c>
      <c r="Q184" s="47">
        <f>Data!BA180</f>
        <v>0</v>
      </c>
      <c r="R184" s="48">
        <f>Data!BE180</f>
        <v>0</v>
      </c>
      <c r="S184" s="49">
        <f>100*(Data!BB180/$C184)</f>
        <v>0</v>
      </c>
      <c r="T184" s="49">
        <f>100*(Data!$AX180/$C184)</f>
        <v>0</v>
      </c>
      <c r="U184" s="49">
        <f>IF(Data!$AF180=0,"",IF(Q183="","",IF(T184=0,100,IF(AND(T184&gt;0,T184&lt;0.3),100-(T184*6),IF(AND(T184&gt;=0.3,T184&lt;0.7),100-(T184*7),IF(AND(T184&gt;=0.7,T184&lt;1),100-(T184*8),IF(AND(T184&gt;=1,T184&lt;1.3),100-(T184*9),IF(AND(T184&gt;=1.3,T184&lt;1.7),100-(T184*10),IF(AND(T184&gt;=1.7,T184&lt;2),100-(T184*11),IF(AND(T184&gt;=2,T184&lt;2.3),100-(T184*12),IF(AND(T184&gt;=2.3,T184&lt;2.7),100-(T184*13),IF(AND(T184&gt;=2.7,T184&lt;3),100-(T184*14),IF(AND(T184&gt;=3,T184&lt;3.3),100-(T184*15),IF(AND(T184&gt;=3.3,T184&lt;3.7),100-(T184*16),IF(AND(T184&gt;=3.7,T184&lt;4),100-(T184*17),IF(AND(T184&gt;=4,T184&lt;4.3),100-(T184*18),IF(AND(T184&gt;=4.3,T184&lt;4.7),100-(T184*19),IF(AND(T184&gt;=4.7,T184&lt;=5),100-(T184*20),0))))))))))))))))))</f>
        <v>100</v>
      </c>
      <c r="V184" s="50">
        <f>IF(Data!$AF180=0,"",IF(AND(P184&lt;&gt;"",TRIM(Data!$B$5)="miles"),MAX(100-((P184*1000)/$C184),0),IF(AND(P184&lt;&gt;"",TRIM(Data!$B$5)="km"),MAX(100-((P184*1609.34)/$C184),0))))</f>
        <v>100</v>
      </c>
    </row>
    <row r="185" spans="1:22" x14ac:dyDescent="0.25">
      <c r="A185" s="27" t="str">
        <f>CONCATENATE(Data!F181," ",Data!G181)</f>
        <v xml:space="preserve"> </v>
      </c>
      <c r="B185" s="28" t="str">
        <f>CONCATENATE(Data!D181,Data!J181)</f>
        <v>CL93</v>
      </c>
      <c r="C185" s="93">
        <f>Data!AF181</f>
        <v>8.823948860168457</v>
      </c>
      <c r="D185" s="58">
        <f>IF(Data!AF181=0,"-",IF(AND(R185="",Q185&lt;&gt;""),F185*$G$4+G185*$G$5+H185*$G$6+I185*$G$7+J185*$G$8,IF(AND(Q185="",P185&lt;&gt;""),F185*$G$4+G185*$G$5+H185*$G$6+I185*$G$7,IF(AND(P185="",O185&lt;&gt;""),F185*$G$4+G185*$G$5+H185*$G$6,IF(AND(O185="",N185&lt;&gt;""),F185*$G$4+G185*$G$5,IF(AND(N185="",M185&lt;&gt;""),F185*$G$4,F185*$G$4+G185*$G$5+H185*$G$6+I185*$G$7+J185*$G$8+K185*$G$9))))))</f>
        <v>90</v>
      </c>
      <c r="E185" s="30" t="str">
        <f>IF(Data!AF181=0,"",IF(D185&lt;$K$7,$J$8,IF(AND(D185&gt;=$K$7,D185&lt;$K$6),$J$7,IF(AND(D185&gt;=$K$6,D185&lt;$K$5),$J$6,IF(D185&gt;=$K$5,$J$5)))))</f>
        <v>Mild Risk</v>
      </c>
      <c r="F185" s="29">
        <f>IF(Data!$AF181=0,"",IF(AND(M185&lt;&gt;"",TRIM(Data!$B$5)="miles"),MAX(100-((M185*1000)/$C185),0),IF(AND(M185&lt;&gt;"",TRIM(Data!$B$5)="km"),MAX(100-((M185*1609.34)/$C185),0))))</f>
        <v>100</v>
      </c>
      <c r="G185" s="29">
        <f>IF(Data!$AF181=0,"",IF(AND(N185&lt;&gt;"",TRIM(Data!$B$5)="miles"),MAX(100-((N185*1000)/$C185),0),IF(AND(N185&lt;&gt;"",TRIM(Data!$B$5)="km"),MAX(100-((N185*1609.34)/$C185),0))))</f>
        <v>100</v>
      </c>
      <c r="H185" s="29">
        <f>IF(Data!$AF181=0,"",IF(AND(O185&lt;&gt;"",TRIM(Data!$B$5)="miles"),MAX(100-((O185*1000)/$C185),0),IF(AND(O185&lt;&gt;"",TRIM(Data!$B$5)="km"),MAX(100-((O185*1609.34)/$C185),0))))</f>
        <v>100</v>
      </c>
      <c r="I185" s="29">
        <f>IF(Data!$AF181=0,"",IF(P185="","",(0.7*U185+0.3*V185)))</f>
        <v>100</v>
      </c>
      <c r="J185" s="29">
        <f>IF(Data!$AF181=0,"",IF(Q184="","",IF(S185=0,100,IF(AND(S185&gt;0,S185&lt;0.3),100-(S185*6),IF(AND(S185&gt;=0.3,S185&lt;0.7),100-(S185*7),IF(AND(S185&gt;=0.7,S185&lt;1),100-(S185*8),IF(AND(S185&gt;=1,S185&lt;1.3),100-(S185*9),IF(AND(S185&gt;=1.3,S185&lt;1.7),100-(S185*10),IF(AND(S185&gt;=1.7,S185&lt;2),100-(S185*11),IF(AND(S185&gt;=2,S185&lt;2.3),100-(S185*12),IF(AND(S185&gt;=2.3,S185&lt;2.7),100-(S185*13),IF(AND(S185&gt;=2.7,S185&lt;3),100-(S185*14),IF(AND(S185&gt;=3,S185&lt;3.3),100-(S185*15),IF(AND(S185&gt;=3.3,S185&lt;3.7),100-(S185*16),IF(AND(S185&gt;=3.7,S185&lt;4),100-(S185*17),IF(AND(S185&gt;=4,S185&lt;4.3),100-(S185*18),IF(AND(S185&gt;=4.3,S185&lt;4.7),100-(S185*19),IF(AND(S185&gt;=4.7,S185&lt;=5),100-(S185*20),0))))))))))))))))))</f>
        <v>100</v>
      </c>
      <c r="K185" s="29">
        <f>IF(Data!$AF181=0,"",IF(AND(R185&lt;&gt;"",TRIM(Data!$B$5)="miles"),MAX(100-((R185*1000)/$C185),0),IF(AND(R185&lt;&gt;"",TRIM(Data!$B$5)="km"),MAX(100-((R185*1609.34)/$C185),0))))</f>
        <v>0</v>
      </c>
      <c r="L185" s="45">
        <f t="shared" si="5"/>
        <v>5</v>
      </c>
      <c r="M185" s="46">
        <f>Data!AK181</f>
        <v>0</v>
      </c>
      <c r="N185" s="47">
        <f>Data!AO181</f>
        <v>0</v>
      </c>
      <c r="O185" s="47">
        <f>Data!AS181</f>
        <v>0</v>
      </c>
      <c r="P185" s="47">
        <f>Data!AW181</f>
        <v>0</v>
      </c>
      <c r="Q185" s="47">
        <f>Data!BA181</f>
        <v>0</v>
      </c>
      <c r="R185" s="48">
        <f>Data!BE181</f>
        <v>5</v>
      </c>
      <c r="S185" s="49">
        <f>100*(Data!BB181/$C185)</f>
        <v>0</v>
      </c>
      <c r="T185" s="49">
        <f>100*(Data!$AX181/$C185)</f>
        <v>0</v>
      </c>
      <c r="U185" s="49">
        <f>IF(Data!$AF181=0,"",IF(Q184="","",IF(T185=0,100,IF(AND(T185&gt;0,T185&lt;0.3),100-(T185*6),IF(AND(T185&gt;=0.3,T185&lt;0.7),100-(T185*7),IF(AND(T185&gt;=0.7,T185&lt;1),100-(T185*8),IF(AND(T185&gt;=1,T185&lt;1.3),100-(T185*9),IF(AND(T185&gt;=1.3,T185&lt;1.7),100-(T185*10),IF(AND(T185&gt;=1.7,T185&lt;2),100-(T185*11),IF(AND(T185&gt;=2,T185&lt;2.3),100-(T185*12),IF(AND(T185&gt;=2.3,T185&lt;2.7),100-(T185*13),IF(AND(T185&gt;=2.7,T185&lt;3),100-(T185*14),IF(AND(T185&gt;=3,T185&lt;3.3),100-(T185*15),IF(AND(T185&gt;=3.3,T185&lt;3.7),100-(T185*16),IF(AND(T185&gt;=3.7,T185&lt;4),100-(T185*17),IF(AND(T185&gt;=4,T185&lt;4.3),100-(T185*18),IF(AND(T185&gt;=4.3,T185&lt;4.7),100-(T185*19),IF(AND(T185&gt;=4.7,T185&lt;=5),100-(T185*20),0))))))))))))))))))</f>
        <v>100</v>
      </c>
      <c r="V185" s="50">
        <f>IF(Data!$AF181=0,"",IF(AND(P185&lt;&gt;"",TRIM(Data!$B$5)="miles"),MAX(100-((P185*1000)/$C185),0),IF(AND(P185&lt;&gt;"",TRIM(Data!$B$5)="km"),MAX(100-((P185*1609.34)/$C185),0))))</f>
        <v>100</v>
      </c>
    </row>
    <row r="186" spans="1:22" x14ac:dyDescent="0.25">
      <c r="A186" s="27" t="str">
        <f>CONCATENATE(Data!F182," ",Data!G182)</f>
        <v xml:space="preserve"> </v>
      </c>
      <c r="B186" s="28" t="str">
        <f>CONCATENATE(Data!D182,Data!J182)</f>
        <v>CL93</v>
      </c>
      <c r="C186" s="93">
        <f>Data!AF182</f>
        <v>909.53961181640625</v>
      </c>
      <c r="D186" s="58">
        <f>IF(Data!AF182=0,"-",IF(AND(R186="",Q186&lt;&gt;""),F186*$G$4+G186*$G$5+H186*$G$6+I186*$G$7+J186*$G$8,IF(AND(Q186="",P186&lt;&gt;""),F186*$G$4+G186*$G$5+H186*$G$6+I186*$G$7,IF(AND(P186="",O186&lt;&gt;""),F186*$G$4+G186*$G$5+H186*$G$6,IF(AND(O186="",N186&lt;&gt;""),F186*$G$4+G186*$G$5,IF(AND(N186="",M186&lt;&gt;""),F186*$G$4,F186*$G$4+G186*$G$5+H186*$G$6+I186*$G$7+J186*$G$8+K186*$G$9))))))</f>
        <v>50.792359019794596</v>
      </c>
      <c r="E186" s="30" t="str">
        <f>IF(Data!AF182=0,"",IF(D186&lt;$K$7,$J$8,IF(AND(D186&gt;=$K$7,D186&lt;$K$6),$J$7,IF(AND(D186&gt;=$K$6,D186&lt;$K$5),$J$6,IF(D186&gt;=$K$5,$J$5)))))</f>
        <v>High Risk</v>
      </c>
      <c r="F186" s="29">
        <f>IF(Data!$AF182=0,"",IF(AND(M186&lt;&gt;"",TRIM(Data!$B$5)="miles"),MAX(100-((M186*1000)/$C186),0),IF(AND(M186&lt;&gt;"",TRIM(Data!$B$5)="km"),MAX(100-((M186*1609.34)/$C186),0))))</f>
        <v>100</v>
      </c>
      <c r="G186" s="29">
        <f>IF(Data!$AF182=0,"",IF(AND(N186&lt;&gt;"",TRIM(Data!$B$5)="miles"),MAX(100-((N186*1000)/$C186),0),IF(AND(N186&lt;&gt;"",TRIM(Data!$B$5)="km"),MAX(100-((N186*1609.34)/$C186),0))))</f>
        <v>100</v>
      </c>
      <c r="H186" s="29">
        <f>IF(Data!$AF182=0,"",IF(AND(O186&lt;&gt;"",TRIM(Data!$B$5)="miles"),MAX(100-((O186*1000)/$C186),0),IF(AND(O186&lt;&gt;"",TRIM(Data!$B$5)="km"),MAX(100-((O186*1609.34)/$C186),0))))</f>
        <v>98.900542662454313</v>
      </c>
      <c r="I186" s="29">
        <f>IF(Data!$AF182=0,"",IF(P186="","",(0.7*U186+0.3*V186)))</f>
        <v>0</v>
      </c>
      <c r="J186" s="29">
        <f>IF(Data!$AF182=0,"",IF(Q185="","",IF(S186=0,100,IF(AND(S186&gt;0,S186&lt;0.3),100-(S186*6),IF(AND(S186&gt;=0.3,S186&lt;0.7),100-(S186*7),IF(AND(S186&gt;=0.7,S186&lt;1),100-(S186*8),IF(AND(S186&gt;=1,S186&lt;1.3),100-(S186*9),IF(AND(S186&gt;=1.3,S186&lt;1.7),100-(S186*10),IF(AND(S186&gt;=1.7,S186&lt;2),100-(S186*11),IF(AND(S186&gt;=2,S186&lt;2.3),100-(S186*12),IF(AND(S186&gt;=2.3,S186&lt;2.7),100-(S186*13),IF(AND(S186&gt;=2.7,S186&lt;3),100-(S186*14),IF(AND(S186&gt;=3,S186&lt;3.3),100-(S186*15),IF(AND(S186&gt;=3.3,S186&lt;3.7),100-(S186*16),IF(AND(S186&gt;=3.7,S186&lt;4),100-(S186*17),IF(AND(S186&gt;=4,S186&lt;4.3),100-(S186*18),IF(AND(S186&gt;=4.3,S186&lt;4.7),100-(S186*19),IF(AND(S186&gt;=4.7,S186&lt;=5),100-(S186*20),0))))))))))))))))))</f>
        <v>72.652569837249587</v>
      </c>
      <c r="K186" s="29">
        <f>IF(Data!$AF182=0,"",IF(AND(R186&lt;&gt;"",TRIM(Data!$B$5)="miles"),MAX(100-((R186*1000)/$C186),0),IF(AND(R186&lt;&gt;"",TRIM(Data!$B$5)="km"),MAX(100-((R186*1609.34)/$C186),0))))</f>
        <v>63.717907860992462</v>
      </c>
      <c r="L186" s="45">
        <f t="shared" si="5"/>
        <v>281</v>
      </c>
      <c r="M186" s="46">
        <f>Data!AK182</f>
        <v>0</v>
      </c>
      <c r="N186" s="47">
        <f>Data!AO182</f>
        <v>0</v>
      </c>
      <c r="O186" s="47">
        <f>Data!AS182</f>
        <v>1</v>
      </c>
      <c r="P186" s="47">
        <f>Data!AW182</f>
        <v>220</v>
      </c>
      <c r="Q186" s="47">
        <f>Data!BA182</f>
        <v>27</v>
      </c>
      <c r="R186" s="48">
        <f>Data!BE182</f>
        <v>33</v>
      </c>
      <c r="S186" s="49">
        <f>100*(Data!BB182/$C186)</f>
        <v>2.278952513562535</v>
      </c>
      <c r="T186" s="49">
        <f>100*(Data!$AX182/$C186)</f>
        <v>27.209074455420009</v>
      </c>
      <c r="U186" s="49">
        <f>IF(Data!$AF182=0,"",IF(Q185="","",IF(T186=0,100,IF(AND(T186&gt;0,T186&lt;0.3),100-(T186*6),IF(AND(T186&gt;=0.3,T186&lt;0.7),100-(T186*7),IF(AND(T186&gt;=0.7,T186&lt;1),100-(T186*8),IF(AND(T186&gt;=1,T186&lt;1.3),100-(T186*9),IF(AND(T186&gt;=1.3,T186&lt;1.7),100-(T186*10),IF(AND(T186&gt;=1.7,T186&lt;2),100-(T186*11),IF(AND(T186&gt;=2,T186&lt;2.3),100-(T186*12),IF(AND(T186&gt;=2.3,T186&lt;2.7),100-(T186*13),IF(AND(T186&gt;=2.7,T186&lt;3),100-(T186*14),IF(AND(T186&gt;=3,T186&lt;3.3),100-(T186*15),IF(AND(T186&gt;=3.3,T186&lt;3.7),100-(T186*16),IF(AND(T186&gt;=3.7,T186&lt;4),100-(T186*17),IF(AND(T186&gt;=4,T186&lt;4.3),100-(T186*18),IF(AND(T186&gt;=4.3,T186&lt;4.7),100-(T186*19),IF(AND(T186&gt;=4.7,T186&lt;=5),100-(T186*20),0))))))))))))))))))</f>
        <v>0</v>
      </c>
      <c r="V186" s="50">
        <f>IF(Data!$AF182=0,"",IF(AND(P186&lt;&gt;"",TRIM(Data!$B$5)="miles"),MAX(100-((P186*1000)/$C186),0),IF(AND(P186&lt;&gt;"",TRIM(Data!$B$5)="km"),MAX(100-((P186*1609.34)/$C186),0))))</f>
        <v>0</v>
      </c>
    </row>
    <row r="187" spans="1:22" x14ac:dyDescent="0.25">
      <c r="A187" s="27" t="str">
        <f>CONCATENATE(Data!F183," ",Data!G183)</f>
        <v xml:space="preserve"> </v>
      </c>
      <c r="B187" s="28" t="str">
        <f>CONCATENATE(Data!D183,Data!J183)</f>
        <v>CL93</v>
      </c>
      <c r="C187" s="93">
        <f>Data!AF183</f>
        <v>16.017019271850586</v>
      </c>
      <c r="D187" s="58">
        <f>IF(Data!AF183=0,"-",IF(AND(R187="",Q187&lt;&gt;""),F187*$G$4+G187*$G$5+H187*$G$6+I187*$G$7+J187*$G$8,IF(AND(Q187="",P187&lt;&gt;""),F187*$G$4+G187*$G$5+H187*$G$6+I187*$G$7,IF(AND(P187="",O187&lt;&gt;""),F187*$G$4+G187*$G$5+H187*$G$6,IF(AND(O187="",N187&lt;&gt;""),F187*$G$4+G187*$G$5,IF(AND(N187="",M187&lt;&gt;""),F187*$G$4,F187*$G$4+G187*$G$5+H187*$G$6+I187*$G$7+J187*$G$8+K187*$G$9))))))</f>
        <v>90</v>
      </c>
      <c r="E187" s="30" t="str">
        <f>IF(Data!AF183=0,"",IF(D187&lt;$K$7,$J$8,IF(AND(D187&gt;=$K$7,D187&lt;$K$6),$J$7,IF(AND(D187&gt;=$K$6,D187&lt;$K$5),$J$6,IF(D187&gt;=$K$5,$J$5)))))</f>
        <v>Mild Risk</v>
      </c>
      <c r="F187" s="29">
        <f>IF(Data!$AF183=0,"",IF(AND(M187&lt;&gt;"",TRIM(Data!$B$5)="miles"),MAX(100-((M187*1000)/$C187),0),IF(AND(M187&lt;&gt;"",TRIM(Data!$B$5)="km"),MAX(100-((M187*1609.34)/$C187),0))))</f>
        <v>100</v>
      </c>
      <c r="G187" s="29">
        <f>IF(Data!$AF183=0,"",IF(AND(N187&lt;&gt;"",TRIM(Data!$B$5)="miles"),MAX(100-((N187*1000)/$C187),0),IF(AND(N187&lt;&gt;"",TRIM(Data!$B$5)="km"),MAX(100-((N187*1609.34)/$C187),0))))</f>
        <v>100</v>
      </c>
      <c r="H187" s="29">
        <f>IF(Data!$AF183=0,"",IF(AND(O187&lt;&gt;"",TRIM(Data!$B$5)="miles"),MAX(100-((O187*1000)/$C187),0),IF(AND(O187&lt;&gt;"",TRIM(Data!$B$5)="km"),MAX(100-((O187*1609.34)/$C187),0))))</f>
        <v>100</v>
      </c>
      <c r="I187" s="29">
        <f>IF(Data!$AF183=0,"",IF(P187="","",(0.7*U187+0.3*V187)))</f>
        <v>100</v>
      </c>
      <c r="J187" s="29">
        <f>IF(Data!$AF183=0,"",IF(Q186="","",IF(S187=0,100,IF(AND(S187&gt;0,S187&lt;0.3),100-(S187*6),IF(AND(S187&gt;=0.3,S187&lt;0.7),100-(S187*7),IF(AND(S187&gt;=0.7,S187&lt;1),100-(S187*8),IF(AND(S187&gt;=1,S187&lt;1.3),100-(S187*9),IF(AND(S187&gt;=1.3,S187&lt;1.7),100-(S187*10),IF(AND(S187&gt;=1.7,S187&lt;2),100-(S187*11),IF(AND(S187&gt;=2,S187&lt;2.3),100-(S187*12),IF(AND(S187&gt;=2.3,S187&lt;2.7),100-(S187*13),IF(AND(S187&gt;=2.7,S187&lt;3),100-(S187*14),IF(AND(S187&gt;=3,S187&lt;3.3),100-(S187*15),IF(AND(S187&gt;=3.3,S187&lt;3.7),100-(S187*16),IF(AND(S187&gt;=3.7,S187&lt;4),100-(S187*17),IF(AND(S187&gt;=4,S187&lt;4.3),100-(S187*18),IF(AND(S187&gt;=4.3,S187&lt;4.7),100-(S187*19),IF(AND(S187&gt;=4.7,S187&lt;=5),100-(S187*20),0))))))))))))))))))</f>
        <v>100</v>
      </c>
      <c r="K187" s="29">
        <f>IF(Data!$AF183=0,"",IF(AND(R187&lt;&gt;"",TRIM(Data!$B$5)="miles"),MAX(100-((R187*1000)/$C187),0),IF(AND(R187&lt;&gt;"",TRIM(Data!$B$5)="km"),MAX(100-((R187*1609.34)/$C187),0))))</f>
        <v>0</v>
      </c>
      <c r="L187" s="45">
        <f t="shared" si="5"/>
        <v>3</v>
      </c>
      <c r="M187" s="46">
        <f>Data!AK183</f>
        <v>0</v>
      </c>
      <c r="N187" s="47">
        <f>Data!AO183</f>
        <v>0</v>
      </c>
      <c r="O187" s="47">
        <f>Data!AS183</f>
        <v>0</v>
      </c>
      <c r="P187" s="47">
        <f>Data!AW183</f>
        <v>0</v>
      </c>
      <c r="Q187" s="47">
        <f>Data!BA183</f>
        <v>0</v>
      </c>
      <c r="R187" s="48">
        <f>Data!BE183</f>
        <v>3</v>
      </c>
      <c r="S187" s="49">
        <f>100*(Data!BB183/$C187)</f>
        <v>0</v>
      </c>
      <c r="T187" s="49">
        <f>100*(Data!$AX183/$C187)</f>
        <v>0</v>
      </c>
      <c r="U187" s="49">
        <f>IF(Data!$AF183=0,"",IF(Q186="","",IF(T187=0,100,IF(AND(T187&gt;0,T187&lt;0.3),100-(T187*6),IF(AND(T187&gt;=0.3,T187&lt;0.7),100-(T187*7),IF(AND(T187&gt;=0.7,T187&lt;1),100-(T187*8),IF(AND(T187&gt;=1,T187&lt;1.3),100-(T187*9),IF(AND(T187&gt;=1.3,T187&lt;1.7),100-(T187*10),IF(AND(T187&gt;=1.7,T187&lt;2),100-(T187*11),IF(AND(T187&gt;=2,T187&lt;2.3),100-(T187*12),IF(AND(T187&gt;=2.3,T187&lt;2.7),100-(T187*13),IF(AND(T187&gt;=2.7,T187&lt;3),100-(T187*14),IF(AND(T187&gt;=3,T187&lt;3.3),100-(T187*15),IF(AND(T187&gt;=3.3,T187&lt;3.7),100-(T187*16),IF(AND(T187&gt;=3.7,T187&lt;4),100-(T187*17),IF(AND(T187&gt;=4,T187&lt;4.3),100-(T187*18),IF(AND(T187&gt;=4.3,T187&lt;4.7),100-(T187*19),IF(AND(T187&gt;=4.7,T187&lt;=5),100-(T187*20),0))))))))))))))))))</f>
        <v>100</v>
      </c>
      <c r="V187" s="50">
        <f>IF(Data!$AF183=0,"",IF(AND(P187&lt;&gt;"",TRIM(Data!$B$5)="miles"),MAX(100-((P187*1000)/$C187),0),IF(AND(P187&lt;&gt;"",TRIM(Data!$B$5)="km"),MAX(100-((P187*1609.34)/$C187),0))))</f>
        <v>100</v>
      </c>
    </row>
    <row r="188" spans="1:22" x14ac:dyDescent="0.25">
      <c r="A188" s="27" t="str">
        <f>CONCATENATE(Data!F184," ",Data!G184)</f>
        <v xml:space="preserve"> </v>
      </c>
      <c r="B188" s="28" t="str">
        <f>CONCATENATE(Data!D184,Data!J184)</f>
        <v>CL93</v>
      </c>
      <c r="C188" s="93">
        <f>Data!AF184</f>
        <v>89.366493225097656</v>
      </c>
      <c r="D188" s="58">
        <f>IF(Data!AF184=0,"-",IF(AND(R188="",Q188&lt;&gt;""),F188*$G$4+G188*$G$5+H188*$G$6+I188*$G$7+J188*$G$8,IF(AND(Q188="",P188&lt;&gt;""),F188*$G$4+G188*$G$5+H188*$G$6+I188*$G$7,IF(AND(P188="",O188&lt;&gt;""),F188*$G$4+G188*$G$5+H188*$G$6,IF(AND(O188="",N188&lt;&gt;""),F188*$G$4+G188*$G$5,IF(AND(N188="",M188&lt;&gt;""),F188*$G$4,F188*$G$4+G188*$G$5+H188*$G$6+I188*$G$7+J188*$G$8+K188*$G$9))))))</f>
        <v>50</v>
      </c>
      <c r="E188" s="30" t="str">
        <f>IF(Data!AF184=0,"",IF(D188&lt;$K$7,$J$8,IF(AND(D188&gt;=$K$7,D188&lt;$K$6),$J$7,IF(AND(D188&gt;=$K$6,D188&lt;$K$5),$J$6,IF(D188&gt;=$K$5,$J$5)))))</f>
        <v>High Risk</v>
      </c>
      <c r="F188" s="29">
        <f>IF(Data!$AF184=0,"",IF(AND(M188&lt;&gt;"",TRIM(Data!$B$5)="miles"),MAX(100-((M188*1000)/$C188),0),IF(AND(M188&lt;&gt;"",TRIM(Data!$B$5)="km"),MAX(100-((M188*1609.34)/$C188),0))))</f>
        <v>100</v>
      </c>
      <c r="G188" s="29">
        <f>IF(Data!$AF184=0,"",IF(AND(N188&lt;&gt;"",TRIM(Data!$B$5)="miles"),MAX(100-((N188*1000)/$C188),0),IF(AND(N188&lt;&gt;"",TRIM(Data!$B$5)="km"),MAX(100-((N188*1609.34)/$C188),0))))</f>
        <v>100</v>
      </c>
      <c r="H188" s="29">
        <f>IF(Data!$AF184=0,"",IF(AND(O188&lt;&gt;"",TRIM(Data!$B$5)="miles"),MAX(100-((O188*1000)/$C188),0),IF(AND(O188&lt;&gt;"",TRIM(Data!$B$5)="km"),MAX(100-((O188*1609.34)/$C188),0))))</f>
        <v>100</v>
      </c>
      <c r="I188" s="29">
        <f>IF(Data!$AF184=0,"",IF(P188="","",(0.7*U188+0.3*V188)))</f>
        <v>0</v>
      </c>
      <c r="J188" s="29">
        <f>IF(Data!$AF184=0,"",IF(Q187="","",IF(S188=0,100,IF(AND(S188&gt;0,S188&lt;0.3),100-(S188*6),IF(AND(S188&gt;=0.3,S188&lt;0.7),100-(S188*7),IF(AND(S188&gt;=0.7,S188&lt;1),100-(S188*8),IF(AND(S188&gt;=1,S188&lt;1.3),100-(S188*9),IF(AND(S188&gt;=1.3,S188&lt;1.7),100-(S188*10),IF(AND(S188&gt;=1.7,S188&lt;2),100-(S188*11),IF(AND(S188&gt;=2,S188&lt;2.3),100-(S188*12),IF(AND(S188&gt;=2.3,S188&lt;2.7),100-(S188*13),IF(AND(S188&gt;=2.7,S188&lt;3),100-(S188*14),IF(AND(S188&gt;=3,S188&lt;3.3),100-(S188*15),IF(AND(S188&gt;=3.3,S188&lt;3.7),100-(S188*16),IF(AND(S188&gt;=3.7,S188&lt;4),100-(S188*17),IF(AND(S188&gt;=4,S188&lt;4.3),100-(S188*18),IF(AND(S188&gt;=4.3,S188&lt;4.7),100-(S188*19),IF(AND(S188&gt;=4.7,S188&lt;=5),100-(S188*20),0))))))))))))))))))</f>
        <v>100</v>
      </c>
      <c r="K188" s="29">
        <f>IF(Data!$AF184=0,"",IF(AND(R188&lt;&gt;"",TRIM(Data!$B$5)="miles"),MAX(100-((R188*1000)/$C188),0),IF(AND(R188&lt;&gt;"",TRIM(Data!$B$5)="km"),MAX(100-((R188*1609.34)/$C188),0))))</f>
        <v>0</v>
      </c>
      <c r="L188" s="45">
        <f t="shared" si="5"/>
        <v>46</v>
      </c>
      <c r="M188" s="46">
        <f>Data!AK184</f>
        <v>0</v>
      </c>
      <c r="N188" s="47">
        <f>Data!AO184</f>
        <v>0</v>
      </c>
      <c r="O188" s="47">
        <f>Data!AS184</f>
        <v>0</v>
      </c>
      <c r="P188" s="47">
        <f>Data!AW184</f>
        <v>20</v>
      </c>
      <c r="Q188" s="47">
        <f>Data!BA184</f>
        <v>0</v>
      </c>
      <c r="R188" s="48">
        <f>Data!BE184</f>
        <v>26</v>
      </c>
      <c r="S188" s="49">
        <f>100*(Data!BB184/$C188)</f>
        <v>0</v>
      </c>
      <c r="T188" s="49">
        <f>100*(Data!$AX184/$C188)</f>
        <v>7.258938873234988</v>
      </c>
      <c r="U188" s="49">
        <f>IF(Data!$AF184=0,"",IF(Q187="","",IF(T188=0,100,IF(AND(T188&gt;0,T188&lt;0.3),100-(T188*6),IF(AND(T188&gt;=0.3,T188&lt;0.7),100-(T188*7),IF(AND(T188&gt;=0.7,T188&lt;1),100-(T188*8),IF(AND(T188&gt;=1,T188&lt;1.3),100-(T188*9),IF(AND(T188&gt;=1.3,T188&lt;1.7),100-(T188*10),IF(AND(T188&gt;=1.7,T188&lt;2),100-(T188*11),IF(AND(T188&gt;=2,T188&lt;2.3),100-(T188*12),IF(AND(T188&gt;=2.3,T188&lt;2.7),100-(T188*13),IF(AND(T188&gt;=2.7,T188&lt;3),100-(T188*14),IF(AND(T188&gt;=3,T188&lt;3.3),100-(T188*15),IF(AND(T188&gt;=3.3,T188&lt;3.7),100-(T188*16),IF(AND(T188&gt;=3.7,T188&lt;4),100-(T188*17),IF(AND(T188&gt;=4,T188&lt;4.3),100-(T188*18),IF(AND(T188&gt;=4.3,T188&lt;4.7),100-(T188*19),IF(AND(T188&gt;=4.7,T188&lt;=5),100-(T188*20),0))))))))))))))))))</f>
        <v>0</v>
      </c>
      <c r="V188" s="50">
        <f>IF(Data!$AF184=0,"",IF(AND(P188&lt;&gt;"",TRIM(Data!$B$5)="miles"),MAX(100-((P188*1000)/$C188),0),IF(AND(P188&lt;&gt;"",TRIM(Data!$B$5)="km"),MAX(100-((P188*1609.34)/$C188),0))))</f>
        <v>0</v>
      </c>
    </row>
    <row r="189" spans="1:22" x14ac:dyDescent="0.25">
      <c r="A189" s="27" t="str">
        <f>CONCATENATE(Data!F185," ",Data!G185)</f>
        <v xml:space="preserve"> </v>
      </c>
      <c r="B189" s="28" t="str">
        <f>CONCATENATE(Data!D185,Data!J185)</f>
        <v>CL93</v>
      </c>
      <c r="C189" s="93">
        <f>Data!AF185</f>
        <v>67.139183044433594</v>
      </c>
      <c r="D189" s="58">
        <f>IF(Data!AF185=0,"-",IF(AND(R189="",Q189&lt;&gt;""),F189*$G$4+G189*$G$5+H189*$G$6+I189*$G$7+J189*$G$8,IF(AND(Q189="",P189&lt;&gt;""),F189*$G$4+G189*$G$5+H189*$G$6+I189*$G$7,IF(AND(P189="",O189&lt;&gt;""),F189*$G$4+G189*$G$5+H189*$G$6,IF(AND(O189="",N189&lt;&gt;""),F189*$G$4+G189*$G$5,IF(AND(N189="",M189&lt;&gt;""),F189*$G$4,F189*$G$4+G189*$G$5+H189*$G$6+I189*$G$7+J189*$G$8+K189*$G$9))))))</f>
        <v>78.264073465292938</v>
      </c>
      <c r="E189" s="30" t="str">
        <f>IF(Data!AF185=0,"",IF(D189&lt;$K$7,$J$8,IF(AND(D189&gt;=$K$7,D189&lt;$K$6),$J$7,IF(AND(D189&gt;=$K$6,D189&lt;$K$5),$J$6,IF(D189&gt;=$K$5,$J$5)))))</f>
        <v>Mild Risk</v>
      </c>
      <c r="F189" s="29">
        <f>IF(Data!$AF185=0,"",IF(AND(M189&lt;&gt;"",TRIM(Data!$B$5)="miles"),MAX(100-((M189*1000)/$C189),0),IF(AND(M189&lt;&gt;"",TRIM(Data!$B$5)="km"),MAX(100-((M189*1609.34)/$C189),0))))</f>
        <v>100</v>
      </c>
      <c r="G189" s="29">
        <f>IF(Data!$AF185=0,"",IF(AND(N189&lt;&gt;"",TRIM(Data!$B$5)="miles"),MAX(100-((N189*1000)/$C189),0),IF(AND(N189&lt;&gt;"",TRIM(Data!$B$5)="km"),MAX(100-((N189*1609.34)/$C189),0))))</f>
        <v>100</v>
      </c>
      <c r="H189" s="29">
        <f>IF(Data!$AF185=0,"",IF(AND(O189&lt;&gt;"",TRIM(Data!$B$5)="miles"),MAX(100-((O189*1000)/$C189),0),IF(AND(O189&lt;&gt;"",TRIM(Data!$B$5)="km"),MAX(100-((O189*1609.34)/$C189),0))))</f>
        <v>100</v>
      </c>
      <c r="I189" s="29">
        <f>IF(Data!$AF185=0,"",IF(P189="","",(0.7*U189+0.3*V189)))</f>
        <v>53.107399690110313</v>
      </c>
      <c r="J189" s="29">
        <f>IF(Data!$AF185=0,"",IF(Q188="","",IF(S189=0,100,IF(AND(S189&gt;0,S189&lt;0.3),100-(S189*6),IF(AND(S189&gt;=0.3,S189&lt;0.7),100-(S189*7),IF(AND(S189&gt;=0.7,S189&lt;1),100-(S189*8),IF(AND(S189&gt;=1,S189&lt;1.3),100-(S189*9),IF(AND(S189&gt;=1.3,S189&lt;1.7),100-(S189*10),IF(AND(S189&gt;=1.7,S189&lt;2),100-(S189*11),IF(AND(S189&gt;=2,S189&lt;2.3),100-(S189*12),IF(AND(S189&gt;=2.3,S189&lt;2.7),100-(S189*13),IF(AND(S189&gt;=2.7,S189&lt;3),100-(S189*14),IF(AND(S189&gt;=3,S189&lt;3.3),100-(S189*15),IF(AND(S189&gt;=3.3,S189&lt;3.7),100-(S189*16),IF(AND(S189&gt;=3.7,S189&lt;4),100-(S189*17),IF(AND(S189&gt;=4,S189&lt;4.3),100-(S189*18),IF(AND(S189&gt;=4.3,S189&lt;4.7),100-(S189*19),IF(AND(S189&gt;=4.7,S189&lt;=5),100-(S189*20),0))))))))))))))))))</f>
        <v>100</v>
      </c>
      <c r="K189" s="29">
        <f>IF(Data!$AF185=0,"",IF(AND(R189&lt;&gt;"",TRIM(Data!$B$5)="miles"),MAX(100-((R189*1000)/$C189),0),IF(AND(R189&lt;&gt;"",TRIM(Data!$B$5)="km"),MAX(100-((R189*1609.34)/$C189),0))))</f>
        <v>70.211135892488088</v>
      </c>
      <c r="L189" s="45">
        <f t="shared" si="5"/>
        <v>7</v>
      </c>
      <c r="M189" s="46">
        <f>Data!AK185</f>
        <v>0</v>
      </c>
      <c r="N189" s="47">
        <f>Data!AO185</f>
        <v>0</v>
      </c>
      <c r="O189" s="47">
        <f>Data!AS185</f>
        <v>0</v>
      </c>
      <c r="P189" s="47">
        <f>Data!AW185</f>
        <v>5</v>
      </c>
      <c r="Q189" s="47">
        <f>Data!BA185</f>
        <v>0</v>
      </c>
      <c r="R189" s="48">
        <f>Data!BE185</f>
        <v>2</v>
      </c>
      <c r="S189" s="49">
        <f>100*(Data!BB185/$C189)</f>
        <v>0</v>
      </c>
      <c r="T189" s="49">
        <f>100*(Data!$AX185/$C189)</f>
        <v>2.6979068383797533</v>
      </c>
      <c r="U189" s="49">
        <f>IF(Data!$AF185=0,"",IF(Q188="","",IF(T189=0,100,IF(AND(T189&gt;0,T189&lt;0.3),100-(T189*6),IF(AND(T189&gt;=0.3,T189&lt;0.7),100-(T189*7),IF(AND(T189&gt;=0.7,T189&lt;1),100-(T189*8),IF(AND(T189&gt;=1,T189&lt;1.3),100-(T189*9),IF(AND(T189&gt;=1.3,T189&lt;1.7),100-(T189*10),IF(AND(T189&gt;=1.7,T189&lt;2),100-(T189*11),IF(AND(T189&gt;=2,T189&lt;2.3),100-(T189*12),IF(AND(T189&gt;=2.3,T189&lt;2.7),100-(T189*13),IF(AND(T189&gt;=2.7,T189&lt;3),100-(T189*14),IF(AND(T189&gt;=3,T189&lt;3.3),100-(T189*15),IF(AND(T189&gt;=3.3,T189&lt;3.7),100-(T189*16),IF(AND(T189&gt;=3.7,T189&lt;4),100-(T189*17),IF(AND(T189&gt;=4,T189&lt;4.3),100-(T189*18),IF(AND(T189&gt;=4.3,T189&lt;4.7),100-(T189*19),IF(AND(T189&gt;=4.7,T189&lt;=5),100-(T189*20),0))))))))))))))))))</f>
        <v>64.927211101063207</v>
      </c>
      <c r="V189" s="50">
        <f>IF(Data!$AF185=0,"",IF(AND(P189&lt;&gt;"",TRIM(Data!$B$5)="miles"),MAX(100-((P189*1000)/$C189),0),IF(AND(P189&lt;&gt;"",TRIM(Data!$B$5)="km"),MAX(100-((P189*1609.34)/$C189),0))))</f>
        <v>25.527839731220226</v>
      </c>
    </row>
    <row r="190" spans="1:22" x14ac:dyDescent="0.25">
      <c r="A190" s="27" t="str">
        <f>CONCATENATE(Data!F186," ",Data!G186)</f>
        <v xml:space="preserve"> </v>
      </c>
      <c r="B190" s="28" t="str">
        <f>CONCATENATE(Data!D186,Data!J186)</f>
        <v>CL93</v>
      </c>
      <c r="C190" s="93">
        <f>Data!AF186</f>
        <v>78.760765075683594</v>
      </c>
      <c r="D190" s="58">
        <f>IF(Data!AF186=0,"-",IF(AND(R190="",Q190&lt;&gt;""),F190*$G$4+G190*$G$5+H190*$G$6+I190*$G$7+J190*$G$8,IF(AND(Q190="",P190&lt;&gt;""),F190*$G$4+G190*$G$5+H190*$G$6+I190*$G$7,IF(AND(P190="",O190&lt;&gt;""),F190*$G$4+G190*$G$5+H190*$G$6,IF(AND(O190="",N190&lt;&gt;""),F190*$G$4+G190*$G$5,IF(AND(N190="",M190&lt;&gt;""),F190*$G$4,F190*$G$4+G190*$G$5+H190*$G$6+I190*$G$7+J190*$G$8+K190*$G$9))))))</f>
        <v>59.829971546974519</v>
      </c>
      <c r="E190" s="30" t="str">
        <f>IF(Data!AF186=0,"",IF(D190&lt;$K$7,$J$8,IF(AND(D190&gt;=$K$7,D190&lt;$K$6),$J$7,IF(AND(D190&gt;=$K$6,D190&lt;$K$5),$J$6,IF(D190&gt;=$K$5,$J$5)))))</f>
        <v>High Risk</v>
      </c>
      <c r="F190" s="29">
        <f>IF(Data!$AF186=0,"",IF(AND(M190&lt;&gt;"",TRIM(Data!$B$5)="miles"),MAX(100-((M190*1000)/$C190),0),IF(AND(M190&lt;&gt;"",TRIM(Data!$B$5)="km"),MAX(100-((M190*1609.34)/$C190),0))))</f>
        <v>87.303322929391683</v>
      </c>
      <c r="G190" s="29">
        <f>IF(Data!$AF186=0,"",IF(AND(N190&lt;&gt;"",TRIM(Data!$B$5)="miles"),MAX(100-((N190*1000)/$C190),0),IF(AND(N190&lt;&gt;"",TRIM(Data!$B$5)="km"),MAX(100-((N190*1609.34)/$C190),0))))</f>
        <v>100</v>
      </c>
      <c r="H190" s="29">
        <f>IF(Data!$AF186=0,"",IF(AND(O190&lt;&gt;"",TRIM(Data!$B$5)="miles"),MAX(100-((O190*1000)/$C190),0),IF(AND(O190&lt;&gt;"",TRIM(Data!$B$5)="km"),MAX(100-((O190*1609.34)/$C190),0))))</f>
        <v>87.303322929391683</v>
      </c>
      <c r="I190" s="29">
        <f>IF(Data!$AF186=0,"",IF(P190="","",(0.7*U190+0.3*V190)))</f>
        <v>5.9232674027404553</v>
      </c>
      <c r="J190" s="29">
        <f>IF(Data!$AF186=0,"",IF(Q189="","",IF(S190=0,100,IF(AND(S190&gt;0,S190&lt;0.3),100-(S190*6),IF(AND(S190&gt;=0.3,S190&lt;0.7),100-(S190*7),IF(AND(S190&gt;=0.7,S190&lt;1),100-(S190*8),IF(AND(S190&gt;=1,S190&lt;1.3),100-(S190*9),IF(AND(S190&gt;=1.3,S190&lt;1.7),100-(S190*10),IF(AND(S190&gt;=1.7,S190&lt;2),100-(S190*11),IF(AND(S190&gt;=2,S190&lt;2.3),100-(S190*12),IF(AND(S190&gt;=2.3,S190&lt;2.7),100-(S190*13),IF(AND(S190&gt;=2.7,S190&lt;3),100-(S190*14),IF(AND(S190&gt;=3,S190&lt;3.3),100-(S190*15),IF(AND(S190&gt;=3.3,S190&lt;3.7),100-(S190*16),IF(AND(S190&gt;=3.7,S190&lt;4),100-(S190*17),IF(AND(S190&gt;=4,S190&lt;4.3),100-(S190*18),IF(AND(S190&gt;=4.3,S190&lt;4.7),100-(S190*19),IF(AND(S190&gt;=4.7,S190&lt;=5),100-(S190*20),0))))))))))))))))))</f>
        <v>100</v>
      </c>
      <c r="K190" s="29">
        <f>IF(Data!$AF186=0,"",IF(AND(R190&lt;&gt;"",TRIM(Data!$B$5)="miles"),MAX(100-((R190*1000)/$C190),0),IF(AND(R190&lt;&gt;"",TRIM(Data!$B$5)="km"),MAX(100-((R190*1609.34)/$C190),0))))</f>
        <v>100</v>
      </c>
      <c r="L190" s="45">
        <f t="shared" si="5"/>
        <v>9</v>
      </c>
      <c r="M190" s="46">
        <f>Data!AK186</f>
        <v>1</v>
      </c>
      <c r="N190" s="47">
        <f>Data!AO186</f>
        <v>0</v>
      </c>
      <c r="O190" s="47">
        <f>Data!AS186</f>
        <v>1</v>
      </c>
      <c r="P190" s="47">
        <f>Data!AW186</f>
        <v>7</v>
      </c>
      <c r="Q190" s="47">
        <f>Data!BA186</f>
        <v>0</v>
      </c>
      <c r="R190" s="48">
        <f>Data!BE186</f>
        <v>0</v>
      </c>
      <c r="S190" s="49">
        <f>100*(Data!BB186/$C190)</f>
        <v>0</v>
      </c>
      <c r="T190" s="49">
        <f>100*(Data!$AX186/$C190)</f>
        <v>4.8152650534987202</v>
      </c>
      <c r="U190" s="49">
        <f>IF(Data!$AF186=0,"",IF(Q189="","",IF(T190=0,100,IF(AND(T190&gt;0,T190&lt;0.3),100-(T190*6),IF(AND(T190&gt;=0.3,T190&lt;0.7),100-(T190*7),IF(AND(T190&gt;=0.7,T190&lt;1),100-(T190*8),IF(AND(T190&gt;=1,T190&lt;1.3),100-(T190*9),IF(AND(T190&gt;=1.3,T190&lt;1.7),100-(T190*10),IF(AND(T190&gt;=1.7,T190&lt;2),100-(T190*11),IF(AND(T190&gt;=2,T190&lt;2.3),100-(T190*12),IF(AND(T190&gt;=2.3,T190&lt;2.7),100-(T190*13),IF(AND(T190&gt;=2.7,T190&lt;3),100-(T190*14),IF(AND(T190&gt;=3,T190&lt;3.3),100-(T190*15),IF(AND(T190&gt;=3.3,T190&lt;3.7),100-(T190*16),IF(AND(T190&gt;=3.7,T190&lt;4),100-(T190*17),IF(AND(T190&gt;=4,T190&lt;4.3),100-(T190*18),IF(AND(T190&gt;=4.3,T190&lt;4.7),100-(T190*19),IF(AND(T190&gt;=4.7,T190&lt;=5),100-(T190*20),0))))))))))))))))))</f>
        <v>3.694698930025595</v>
      </c>
      <c r="V190" s="50">
        <f>IF(Data!$AF186=0,"",IF(AND(P190&lt;&gt;"",TRIM(Data!$B$5)="miles"),MAX(100-((P190*1000)/$C190),0),IF(AND(P190&lt;&gt;"",TRIM(Data!$B$5)="km"),MAX(100-((P190*1609.34)/$C190),0))))</f>
        <v>11.123260505741797</v>
      </c>
    </row>
    <row r="191" spans="1:22" x14ac:dyDescent="0.25">
      <c r="A191" s="27" t="str">
        <f>CONCATENATE(Data!F187," ",Data!G187)</f>
        <v xml:space="preserve"> </v>
      </c>
      <c r="B191" s="28" t="str">
        <f>CONCATENATE(Data!D187,Data!J187)</f>
        <v>CL93</v>
      </c>
      <c r="C191" s="93">
        <f>Data!AF187</f>
        <v>121.73548126220703</v>
      </c>
      <c r="D191" s="58">
        <f>IF(Data!AF187=0,"-",IF(AND(R191="",Q191&lt;&gt;""),F191*$G$4+G191*$G$5+H191*$G$6+I191*$G$7+J191*$G$8,IF(AND(Q191="",P191&lt;&gt;""),F191*$G$4+G191*$G$5+H191*$G$6+I191*$G$7,IF(AND(P191="",O191&lt;&gt;""),F191*$G$4+G191*$G$5+H191*$G$6,IF(AND(O191="",N191&lt;&gt;""),F191*$G$4+G191*$G$5,IF(AND(N191="",M191&lt;&gt;""),F191*$G$4,F191*$G$4+G191*$G$5+H191*$G$6+I191*$G$7+J191*$G$8+K191*$G$9))))))</f>
        <v>79.323272152810645</v>
      </c>
      <c r="E191" s="30" t="str">
        <f>IF(Data!AF187=0,"",IF(D191&lt;$K$7,$J$8,IF(AND(D191&gt;=$K$7,D191&lt;$K$6),$J$7,IF(AND(D191&gt;=$K$6,D191&lt;$K$5),$J$6,IF(D191&gt;=$K$5,$J$5)))))</f>
        <v>Mild Risk</v>
      </c>
      <c r="F191" s="29">
        <f>IF(Data!$AF187=0,"",IF(AND(M191&lt;&gt;"",TRIM(Data!$B$5)="miles"),MAX(100-((M191*1000)/$C191),0),IF(AND(M191&lt;&gt;"",TRIM(Data!$B$5)="km"),MAX(100-((M191*1609.34)/$C191),0))))</f>
        <v>100</v>
      </c>
      <c r="G191" s="29">
        <f>IF(Data!$AF187=0,"",IF(AND(N191&lt;&gt;"",TRIM(Data!$B$5)="miles"),MAX(100-((N191*1000)/$C191),0),IF(AND(N191&lt;&gt;"",TRIM(Data!$B$5)="km"),MAX(100-((N191*1609.34)/$C191),0))))</f>
        <v>91.785468052275633</v>
      </c>
      <c r="H191" s="29">
        <f>IF(Data!$AF187=0,"",IF(AND(O191&lt;&gt;"",TRIM(Data!$B$5)="miles"),MAX(100-((O191*1000)/$C191),0),IF(AND(O191&lt;&gt;"",TRIM(Data!$B$5)="km"),MAX(100-((O191*1609.34)/$C191),0))))</f>
        <v>100</v>
      </c>
      <c r="I191" s="29">
        <f>IF(Data!$AF187=0,"",IF(P191="","",(0.7*U191+0.3*V191)))</f>
        <v>56.522712329750981</v>
      </c>
      <c r="J191" s="29">
        <f>IF(Data!$AF187=0,"",IF(Q190="","",IF(S191=0,100,IF(AND(S191&gt;0,S191&lt;0.3),100-(S191*6),IF(AND(S191&gt;=0.3,S191&lt;0.7),100-(S191*7),IF(AND(S191&gt;=0.7,S191&lt;1),100-(S191*8),IF(AND(S191&gt;=1,S191&lt;1.3),100-(S191*9),IF(AND(S191&gt;=1.3,S191&lt;1.7),100-(S191*10),IF(AND(S191&gt;=1.7,S191&lt;2),100-(S191*11),IF(AND(S191&gt;=2,S191&lt;2.3),100-(S191*12),IF(AND(S191&gt;=2.3,S191&lt;2.7),100-(S191*13),IF(AND(S191&gt;=2.7,S191&lt;3),100-(S191*14),IF(AND(S191&gt;=3,S191&lt;3.3),100-(S191*15),IF(AND(S191&gt;=3.3,S191&lt;3.7),100-(S191*16),IF(AND(S191&gt;=3.7,S191&lt;4),100-(S191*17),IF(AND(S191&gt;=4,S191&lt;4.3),100-(S191*18),IF(AND(S191&gt;=4.3,S191&lt;4.7),100-(S191*19),IF(AND(S191&gt;=4.7,S191&lt;=5),100-(S191*20),0))))))))))))))))))</f>
        <v>100</v>
      </c>
      <c r="K191" s="29">
        <f>IF(Data!$AF187=0,"",IF(AND(R191&lt;&gt;"",TRIM(Data!$B$5)="miles"),MAX(100-((R191*1000)/$C191),0),IF(AND(R191&lt;&gt;"",TRIM(Data!$B$5)="km"),MAX(100-((R191*1609.34)/$C191),0))))</f>
        <v>75.356404156826912</v>
      </c>
      <c r="L191" s="45">
        <f t="shared" si="5"/>
        <v>10</v>
      </c>
      <c r="M191" s="46">
        <f>Data!AK187</f>
        <v>0</v>
      </c>
      <c r="N191" s="47">
        <f>Data!AO187</f>
        <v>1</v>
      </c>
      <c r="O191" s="47">
        <f>Data!AS187</f>
        <v>0</v>
      </c>
      <c r="P191" s="47">
        <f>Data!AW187</f>
        <v>6</v>
      </c>
      <c r="Q191" s="47">
        <f>Data!BA187</f>
        <v>0</v>
      </c>
      <c r="R191" s="48">
        <f>Data!BE187</f>
        <v>3</v>
      </c>
      <c r="S191" s="49">
        <f>100*(Data!BB187/$C191)</f>
        <v>0</v>
      </c>
      <c r="T191" s="49">
        <f>100*(Data!$AX187/$C191)</f>
        <v>2.927666343300527</v>
      </c>
      <c r="U191" s="49">
        <f>IF(Data!$AF187=0,"",IF(Q190="","",IF(T191=0,100,IF(AND(T191&gt;0,T191&lt;0.3),100-(T191*6),IF(AND(T191&gt;=0.3,T191&lt;0.7),100-(T191*7),IF(AND(T191&gt;=0.7,T191&lt;1),100-(T191*8),IF(AND(T191&gt;=1,T191&lt;1.3),100-(T191*9),IF(AND(T191&gt;=1.3,T191&lt;1.7),100-(T191*10),IF(AND(T191&gt;=1.7,T191&lt;2),100-(T191*11),IF(AND(T191&gt;=2,T191&lt;2.3),100-(T191*12),IF(AND(T191&gt;=2.3,T191&lt;2.7),100-(T191*13),IF(AND(T191&gt;=2.7,T191&lt;3),100-(T191*14),IF(AND(T191&gt;=3,T191&lt;3.3),100-(T191*15),IF(AND(T191&gt;=3.3,T191&lt;3.7),100-(T191*16),IF(AND(T191&gt;=3.7,T191&lt;4),100-(T191*17),IF(AND(T191&gt;=4,T191&lt;4.3),100-(T191*18),IF(AND(T191&gt;=4.3,T191&lt;4.7),100-(T191*19),IF(AND(T191&gt;=4.7,T191&lt;=5),100-(T191*20),0))))))))))))))))))</f>
        <v>59.01267119379262</v>
      </c>
      <c r="V191" s="50">
        <f>IF(Data!$AF187=0,"",IF(AND(P191&lt;&gt;"",TRIM(Data!$B$5)="miles"),MAX(100-((P191*1000)/$C191),0),IF(AND(P191&lt;&gt;"",TRIM(Data!$B$5)="km"),MAX(100-((P191*1609.34)/$C191),0))))</f>
        <v>50.712808313653831</v>
      </c>
    </row>
    <row r="192" spans="1:22" x14ac:dyDescent="0.25">
      <c r="A192" s="27" t="str">
        <f>CONCATENATE(Data!F188," ",Data!G188)</f>
        <v xml:space="preserve"> </v>
      </c>
      <c r="B192" s="28" t="str">
        <f>CONCATENATE(Data!D188,Data!J188)</f>
        <v>CL93</v>
      </c>
      <c r="C192" s="93">
        <f>Data!AF188</f>
        <v>210.90953063964844</v>
      </c>
      <c r="D192" s="58">
        <f>IF(Data!AF188=0,"-",IF(AND(R192="",Q192&lt;&gt;""),F192*$G$4+G192*$G$5+H192*$G$6+I192*$G$7+J192*$G$8,IF(AND(Q192="",P192&lt;&gt;""),F192*$G$4+G192*$G$5+H192*$G$6+I192*$G$7,IF(AND(P192="",O192&lt;&gt;""),F192*$G$4+G192*$G$5+H192*$G$6,IF(AND(O192="",N192&lt;&gt;""),F192*$G$4+G192*$G$5,IF(AND(N192="",M192&lt;&gt;""),F192*$G$4,F192*$G$4+G192*$G$5+H192*$G$6+I192*$G$7+J192*$G$8+K192*$G$9))))))</f>
        <v>87.734023281226456</v>
      </c>
      <c r="E192" s="30" t="str">
        <f>IF(Data!AF188=0,"",IF(D192&lt;$K$7,$J$8,IF(AND(D192&gt;=$K$7,D192&lt;$K$6),$J$7,IF(AND(D192&gt;=$K$6,D192&lt;$K$5),$J$6,IF(D192&gt;=$K$5,$J$5)))))</f>
        <v>Mild Risk</v>
      </c>
      <c r="F192" s="29">
        <f>IF(Data!$AF188=0,"",IF(AND(M192&lt;&gt;"",TRIM(Data!$B$5)="miles"),MAX(100-((M192*1000)/$C192),0),IF(AND(M192&lt;&gt;"",TRIM(Data!$B$5)="km"),MAX(100-((M192*1609.34)/$C192),0))))</f>
        <v>95.258630575075529</v>
      </c>
      <c r="G192" s="29">
        <f>IF(Data!$AF188=0,"",IF(AND(N192&lt;&gt;"",TRIM(Data!$B$5)="miles"),MAX(100-((N192*1000)/$C192),0),IF(AND(N192&lt;&gt;"",TRIM(Data!$B$5)="km"),MAX(100-((N192*1609.34)/$C192),0))))</f>
        <v>100</v>
      </c>
      <c r="H192" s="29">
        <f>IF(Data!$AF188=0,"",IF(AND(O192&lt;&gt;"",TRIM(Data!$B$5)="miles"),MAX(100-((O192*1000)/$C192),0),IF(AND(O192&lt;&gt;"",TRIM(Data!$B$5)="km"),MAX(100-((O192*1609.34)/$C192),0))))</f>
        <v>100</v>
      </c>
      <c r="I192" s="29">
        <f>IF(Data!$AF188=0,"",IF(P192="","",(0.7*U192+0.3*V192)))</f>
        <v>70.520400559297258</v>
      </c>
      <c r="J192" s="29">
        <f>IF(Data!$AF188=0,"",IF(Q191="","",IF(S192=0,100,IF(AND(S192&gt;0,S192&lt;0.3),100-(S192*6),IF(AND(S192&gt;=0.3,S192&lt;0.7),100-(S192*7),IF(AND(S192&gt;=0.7,S192&lt;1),100-(S192*8),IF(AND(S192&gt;=1,S192&lt;1.3),100-(S192*9),IF(AND(S192&gt;=1.3,S192&lt;1.7),100-(S192*10),IF(AND(S192&gt;=1.7,S192&lt;2),100-(S192*11),IF(AND(S192&gt;=2,S192&lt;2.3),100-(S192*12),IF(AND(S192&gt;=2.3,S192&lt;2.7),100-(S192*13),IF(AND(S192&gt;=2.7,S192&lt;3),100-(S192*14),IF(AND(S192&gt;=3,S192&lt;3.3),100-(S192*15),IF(AND(S192&gt;=3.3,S192&lt;3.7),100-(S192*16),IF(AND(S192&gt;=3.7,S192&lt;4),100-(S192*17),IF(AND(S192&gt;=4,S192&lt;4.3),100-(S192*18),IF(AND(S192&gt;=4.3,S192&lt;4.7),100-(S192*19),IF(AND(S192&gt;=4.7,S192&lt;=5),100-(S192*20),0))))))))))))))))))</f>
        <v>100</v>
      </c>
      <c r="K192" s="29">
        <f>IF(Data!$AF188=0,"",IF(AND(R192&lt;&gt;"",TRIM(Data!$B$5)="miles"),MAX(100-((R192*1000)/$C192),0),IF(AND(R192&lt;&gt;"",TRIM(Data!$B$5)="km"),MAX(100-((R192*1609.34)/$C192),0))))</f>
        <v>100</v>
      </c>
      <c r="L192" s="45">
        <f t="shared" si="5"/>
        <v>11</v>
      </c>
      <c r="M192" s="46">
        <f>Data!AK188</f>
        <v>1</v>
      </c>
      <c r="N192" s="47">
        <f>Data!AO188</f>
        <v>0</v>
      </c>
      <c r="O192" s="47">
        <f>Data!AS188</f>
        <v>0</v>
      </c>
      <c r="P192" s="47">
        <f>Data!AW188</f>
        <v>10</v>
      </c>
      <c r="Q192" s="47">
        <f>Data!BA188</f>
        <v>0</v>
      </c>
      <c r="R192" s="48">
        <f>Data!BE188</f>
        <v>0</v>
      </c>
      <c r="S192" s="49">
        <f>100*(Data!BB188/$C192)</f>
        <v>0</v>
      </c>
      <c r="T192" s="49">
        <f>100*(Data!$AX188/$C192)</f>
        <v>1.9812326189518619</v>
      </c>
      <c r="U192" s="49">
        <f>IF(Data!$AF188=0,"",IF(Q191="","",IF(T192=0,100,IF(AND(T192&gt;0,T192&lt;0.3),100-(T192*6),IF(AND(T192&gt;=0.3,T192&lt;0.7),100-(T192*7),IF(AND(T192&gt;=0.7,T192&lt;1),100-(T192*8),IF(AND(T192&gt;=1,T192&lt;1.3),100-(T192*9),IF(AND(T192&gt;=1.3,T192&lt;1.7),100-(T192*10),IF(AND(T192&gt;=1.7,T192&lt;2),100-(T192*11),IF(AND(T192&gt;=2,T192&lt;2.3),100-(T192*12),IF(AND(T192&gt;=2.3,T192&lt;2.7),100-(T192*13),IF(AND(T192&gt;=2.7,T192&lt;3),100-(T192*14),IF(AND(T192&gt;=3,T192&lt;3.3),100-(T192*15),IF(AND(T192&gt;=3.3,T192&lt;3.7),100-(T192*16),IF(AND(T192&gt;=3.7,T192&lt;4),100-(T192*17),IF(AND(T192&gt;=4,T192&lt;4.3),100-(T192*18),IF(AND(T192&gt;=4.3,T192&lt;4.7),100-(T192*19),IF(AND(T192&gt;=4.7,T192&lt;=5),100-(T192*20),0))))))))))))))))))</f>
        <v>78.206441191529521</v>
      </c>
      <c r="V192" s="50">
        <f>IF(Data!$AF188=0,"",IF(AND(P192&lt;&gt;"",TRIM(Data!$B$5)="miles"),MAX(100-((P192*1000)/$C192),0),IF(AND(P192&lt;&gt;"",TRIM(Data!$B$5)="km"),MAX(100-((P192*1609.34)/$C192),0))))</f>
        <v>52.586305750755294</v>
      </c>
    </row>
    <row r="193" spans="1:22" x14ac:dyDescent="0.25">
      <c r="A193" s="27" t="str">
        <f>CONCATENATE(Data!F189," ",Data!G189)</f>
        <v xml:space="preserve"> </v>
      </c>
      <c r="B193" s="28" t="str">
        <f>CONCATENATE(Data!D189,Data!J189)</f>
        <v>CL93</v>
      </c>
      <c r="C193" s="93">
        <f>Data!AF189</f>
        <v>114.375732421875</v>
      </c>
      <c r="D193" s="58">
        <f>IF(Data!AF189=0,"-",IF(AND(R193="",Q193&lt;&gt;""),F193*$G$4+G193*$G$5+H193*$G$6+I193*$G$7+J193*$G$8,IF(AND(Q193="",P193&lt;&gt;""),F193*$G$4+G193*$G$5+H193*$G$6+I193*$G$7,IF(AND(P193="",O193&lt;&gt;""),F193*$G$4+G193*$G$5+H193*$G$6,IF(AND(O193="",N193&lt;&gt;""),F193*$G$4+G193*$G$5,IF(AND(N193="",M193&lt;&gt;""),F193*$G$4,F193*$G$4+G193*$G$5+H193*$G$6+I193*$G$7+J193*$G$8+K193*$G$9))))))</f>
        <v>60</v>
      </c>
      <c r="E193" s="30" t="str">
        <f>IF(Data!AF189=0,"",IF(D193&lt;$K$7,$J$8,IF(AND(D193&gt;=$K$7,D193&lt;$K$6),$J$7,IF(AND(D193&gt;=$K$6,D193&lt;$K$5),$J$6,IF(D193&gt;=$K$5,$J$5)))))</f>
        <v>Medium Risk</v>
      </c>
      <c r="F193" s="29">
        <f>IF(Data!$AF189=0,"",IF(AND(M193&lt;&gt;"",TRIM(Data!$B$5)="miles"),MAX(100-((M193*1000)/$C193),0),IF(AND(M193&lt;&gt;"",TRIM(Data!$B$5)="km"),MAX(100-((M193*1609.34)/$C193),0))))</f>
        <v>100</v>
      </c>
      <c r="G193" s="29">
        <f>IF(Data!$AF189=0,"",IF(AND(N193&lt;&gt;"",TRIM(Data!$B$5)="miles"),MAX(100-((N193*1000)/$C193),0),IF(AND(N193&lt;&gt;"",TRIM(Data!$B$5)="km"),MAX(100-((N193*1609.34)/$C193),0))))</f>
        <v>100</v>
      </c>
      <c r="H193" s="29">
        <f>IF(Data!$AF189=0,"",IF(AND(O193&lt;&gt;"",TRIM(Data!$B$5)="miles"),MAX(100-((O193*1000)/$C193),0),IF(AND(O193&lt;&gt;"",TRIM(Data!$B$5)="km"),MAX(100-((O193*1609.34)/$C193),0))))</f>
        <v>100</v>
      </c>
      <c r="I193" s="29">
        <f>IF(Data!$AF189=0,"",IF(P193="","",(0.7*U193+0.3*V193)))</f>
        <v>0</v>
      </c>
      <c r="J193" s="29">
        <f>IF(Data!$AF189=0,"",IF(Q192="","",IF(S193=0,100,IF(AND(S193&gt;0,S193&lt;0.3),100-(S193*6),IF(AND(S193&gt;=0.3,S193&lt;0.7),100-(S193*7),IF(AND(S193&gt;=0.7,S193&lt;1),100-(S193*8),IF(AND(S193&gt;=1,S193&lt;1.3),100-(S193*9),IF(AND(S193&gt;=1.3,S193&lt;1.7),100-(S193*10),IF(AND(S193&gt;=1.7,S193&lt;2),100-(S193*11),IF(AND(S193&gt;=2,S193&lt;2.3),100-(S193*12),IF(AND(S193&gt;=2.3,S193&lt;2.7),100-(S193*13),IF(AND(S193&gt;=2.7,S193&lt;3),100-(S193*14),IF(AND(S193&gt;=3,S193&lt;3.3),100-(S193*15),IF(AND(S193&gt;=3.3,S193&lt;3.7),100-(S193*16),IF(AND(S193&gt;=3.7,S193&lt;4),100-(S193*17),IF(AND(S193&gt;=4,S193&lt;4.3),100-(S193*18),IF(AND(S193&gt;=4.3,S193&lt;4.7),100-(S193*19),IF(AND(S193&gt;=4.7,S193&lt;=5),100-(S193*20),0))))))))))))))))))</f>
        <v>100</v>
      </c>
      <c r="K193" s="29">
        <f>IF(Data!$AF189=0,"",IF(AND(R193&lt;&gt;"",TRIM(Data!$B$5)="miles"),MAX(100-((R193*1000)/$C193),0),IF(AND(R193&lt;&gt;"",TRIM(Data!$B$5)="km"),MAX(100-((R193*1609.34)/$C193),0))))</f>
        <v>100</v>
      </c>
      <c r="L193" s="45">
        <f t="shared" si="5"/>
        <v>26</v>
      </c>
      <c r="M193" s="46">
        <f>Data!AK189</f>
        <v>0</v>
      </c>
      <c r="N193" s="47">
        <f>Data!AO189</f>
        <v>0</v>
      </c>
      <c r="O193" s="47">
        <f>Data!AS189</f>
        <v>0</v>
      </c>
      <c r="P193" s="47">
        <f>Data!AW189</f>
        <v>26</v>
      </c>
      <c r="Q193" s="47">
        <f>Data!BA189</f>
        <v>0</v>
      </c>
      <c r="R193" s="48">
        <f>Data!BE189</f>
        <v>0</v>
      </c>
      <c r="S193" s="49">
        <f>100*(Data!BB189/$C193)</f>
        <v>0</v>
      </c>
      <c r="T193" s="49">
        <f>100*(Data!$AX189/$C193)</f>
        <v>17.189978078179998</v>
      </c>
      <c r="U193" s="49">
        <f>IF(Data!$AF189=0,"",IF(Q192="","",IF(T193=0,100,IF(AND(T193&gt;0,T193&lt;0.3),100-(T193*6),IF(AND(T193&gt;=0.3,T193&lt;0.7),100-(T193*7),IF(AND(T193&gt;=0.7,T193&lt;1),100-(T193*8),IF(AND(T193&gt;=1,T193&lt;1.3),100-(T193*9),IF(AND(T193&gt;=1.3,T193&lt;1.7),100-(T193*10),IF(AND(T193&gt;=1.7,T193&lt;2),100-(T193*11),IF(AND(T193&gt;=2,T193&lt;2.3),100-(T193*12),IF(AND(T193&gt;=2.3,T193&lt;2.7),100-(T193*13),IF(AND(T193&gt;=2.7,T193&lt;3),100-(T193*14),IF(AND(T193&gt;=3,T193&lt;3.3),100-(T193*15),IF(AND(T193&gt;=3.3,T193&lt;3.7),100-(T193*16),IF(AND(T193&gt;=3.7,T193&lt;4),100-(T193*17),IF(AND(T193&gt;=4,T193&lt;4.3),100-(T193*18),IF(AND(T193&gt;=4.3,T193&lt;4.7),100-(T193*19),IF(AND(T193&gt;=4.7,T193&lt;=5),100-(T193*20),0))))))))))))))))))</f>
        <v>0</v>
      </c>
      <c r="V193" s="50">
        <f>IF(Data!$AF189=0,"",IF(AND(P193&lt;&gt;"",TRIM(Data!$B$5)="miles"),MAX(100-((P193*1000)/$C193),0),IF(AND(P193&lt;&gt;"",TRIM(Data!$B$5)="km"),MAX(100-((P193*1609.34)/$C193),0))))</f>
        <v>0</v>
      </c>
    </row>
    <row r="194" spans="1:22" x14ac:dyDescent="0.25">
      <c r="A194" s="27" t="str">
        <f>CONCATENATE(Data!F190," ",Data!G190)</f>
        <v xml:space="preserve"> </v>
      </c>
      <c r="B194" s="28" t="str">
        <f>CONCATENATE(Data!D190,Data!J190)</f>
        <v>CL93</v>
      </c>
      <c r="C194" s="93">
        <f>Data!AF190</f>
        <v>58.054279327392578</v>
      </c>
      <c r="D194" s="58">
        <f>IF(Data!AF190=0,"-",IF(AND(R194="",Q194&lt;&gt;""),F194*$G$4+G194*$G$5+H194*$G$6+I194*$G$7+J194*$G$8,IF(AND(Q194="",P194&lt;&gt;""),F194*$G$4+G194*$G$5+H194*$G$6+I194*$G$7,IF(AND(P194="",O194&lt;&gt;""),F194*$G$4+G194*$G$5+H194*$G$6,IF(AND(O194="",N194&lt;&gt;""),F194*$G$4+G194*$G$5,IF(AND(N194="",M194&lt;&gt;""),F194*$G$4,F194*$G$4+G194*$G$5+H194*$G$6+I194*$G$7+J194*$G$8+K194*$G$9))))))</f>
        <v>90</v>
      </c>
      <c r="E194" s="30" t="str">
        <f>IF(Data!AF190=0,"",IF(D194&lt;$K$7,$J$8,IF(AND(D194&gt;=$K$7,D194&lt;$K$6),$J$7,IF(AND(D194&gt;=$K$6,D194&lt;$K$5),$J$6,IF(D194&gt;=$K$5,$J$5)))))</f>
        <v>Mild Risk</v>
      </c>
      <c r="F194" s="29">
        <f>IF(Data!$AF190=0,"",IF(AND(M194&lt;&gt;"",TRIM(Data!$B$5)="miles"),MAX(100-((M194*1000)/$C194),0),IF(AND(M194&lt;&gt;"",TRIM(Data!$B$5)="km"),MAX(100-((M194*1609.34)/$C194),0))))</f>
        <v>100</v>
      </c>
      <c r="G194" s="29">
        <f>IF(Data!$AF190=0,"",IF(AND(N194&lt;&gt;"",TRIM(Data!$B$5)="miles"),MAX(100-((N194*1000)/$C194),0),IF(AND(N194&lt;&gt;"",TRIM(Data!$B$5)="km"),MAX(100-((N194*1609.34)/$C194),0))))</f>
        <v>100</v>
      </c>
      <c r="H194" s="29">
        <f>IF(Data!$AF190=0,"",IF(AND(O194&lt;&gt;"",TRIM(Data!$B$5)="miles"),MAX(100-((O194*1000)/$C194),0),IF(AND(O194&lt;&gt;"",TRIM(Data!$B$5)="km"),MAX(100-((O194*1609.34)/$C194),0))))</f>
        <v>100</v>
      </c>
      <c r="I194" s="29">
        <f>IF(Data!$AF190=0,"",IF(P194="","",(0.7*U194+0.3*V194)))</f>
        <v>100</v>
      </c>
      <c r="J194" s="29">
        <f>IF(Data!$AF190=0,"",IF(Q193="","",IF(S194=0,100,IF(AND(S194&gt;0,S194&lt;0.3),100-(S194*6),IF(AND(S194&gt;=0.3,S194&lt;0.7),100-(S194*7),IF(AND(S194&gt;=0.7,S194&lt;1),100-(S194*8),IF(AND(S194&gt;=1,S194&lt;1.3),100-(S194*9),IF(AND(S194&gt;=1.3,S194&lt;1.7),100-(S194*10),IF(AND(S194&gt;=1.7,S194&lt;2),100-(S194*11),IF(AND(S194&gt;=2,S194&lt;2.3),100-(S194*12),IF(AND(S194&gt;=2.3,S194&lt;2.7),100-(S194*13),IF(AND(S194&gt;=2.7,S194&lt;3),100-(S194*14),IF(AND(S194&gt;=3,S194&lt;3.3),100-(S194*15),IF(AND(S194&gt;=3.3,S194&lt;3.7),100-(S194*16),IF(AND(S194&gt;=3.7,S194&lt;4),100-(S194*17),IF(AND(S194&gt;=4,S194&lt;4.3),100-(S194*18),IF(AND(S194&gt;=4.3,S194&lt;4.7),100-(S194*19),IF(AND(S194&gt;=4.7,S194&lt;=5),100-(S194*20),0))))))))))))))))))</f>
        <v>100</v>
      </c>
      <c r="K194" s="29">
        <f>IF(Data!$AF190=0,"",IF(AND(R194&lt;&gt;"",TRIM(Data!$B$5)="miles"),MAX(100-((R194*1000)/$C194),0),IF(AND(R194&lt;&gt;"",TRIM(Data!$B$5)="km"),MAX(100-((R194*1609.34)/$C194),0))))</f>
        <v>0</v>
      </c>
      <c r="L194" s="45">
        <f t="shared" si="5"/>
        <v>6</v>
      </c>
      <c r="M194" s="46">
        <f>Data!AK190</f>
        <v>0</v>
      </c>
      <c r="N194" s="47">
        <f>Data!AO190</f>
        <v>0</v>
      </c>
      <c r="O194" s="47">
        <f>Data!AS190</f>
        <v>0</v>
      </c>
      <c r="P194" s="47">
        <f>Data!AW190</f>
        <v>0</v>
      </c>
      <c r="Q194" s="47">
        <f>Data!BA190</f>
        <v>0</v>
      </c>
      <c r="R194" s="48">
        <f>Data!BE190</f>
        <v>6</v>
      </c>
      <c r="S194" s="49">
        <f>100*(Data!BB190/$C194)</f>
        <v>0</v>
      </c>
      <c r="T194" s="49">
        <f>100*(Data!$AX190/$C194)</f>
        <v>0</v>
      </c>
      <c r="U194" s="49">
        <f>IF(Data!$AF190=0,"",IF(Q193="","",IF(T194=0,100,IF(AND(T194&gt;0,T194&lt;0.3),100-(T194*6),IF(AND(T194&gt;=0.3,T194&lt;0.7),100-(T194*7),IF(AND(T194&gt;=0.7,T194&lt;1),100-(T194*8),IF(AND(T194&gt;=1,T194&lt;1.3),100-(T194*9),IF(AND(T194&gt;=1.3,T194&lt;1.7),100-(T194*10),IF(AND(T194&gt;=1.7,T194&lt;2),100-(T194*11),IF(AND(T194&gt;=2,T194&lt;2.3),100-(T194*12),IF(AND(T194&gt;=2.3,T194&lt;2.7),100-(T194*13),IF(AND(T194&gt;=2.7,T194&lt;3),100-(T194*14),IF(AND(T194&gt;=3,T194&lt;3.3),100-(T194*15),IF(AND(T194&gt;=3.3,T194&lt;3.7),100-(T194*16),IF(AND(T194&gt;=3.7,T194&lt;4),100-(T194*17),IF(AND(T194&gt;=4,T194&lt;4.3),100-(T194*18),IF(AND(T194&gt;=4.3,T194&lt;4.7),100-(T194*19),IF(AND(T194&gt;=4.7,T194&lt;=5),100-(T194*20),0))))))))))))))))))</f>
        <v>100</v>
      </c>
      <c r="V194" s="50">
        <f>IF(Data!$AF190=0,"",IF(AND(P194&lt;&gt;"",TRIM(Data!$B$5)="miles"),MAX(100-((P194*1000)/$C194),0),IF(AND(P194&lt;&gt;"",TRIM(Data!$B$5)="km"),MAX(100-((P194*1609.34)/$C194),0))))</f>
        <v>100</v>
      </c>
    </row>
    <row r="195" spans="1:22" x14ac:dyDescent="0.25">
      <c r="A195" s="27" t="str">
        <f>CONCATENATE(Data!F191," ",Data!G191)</f>
        <v xml:space="preserve"> </v>
      </c>
      <c r="B195" s="28" t="str">
        <f>CONCATENATE(Data!D191,Data!J191)</f>
        <v>CL93</v>
      </c>
      <c r="C195" s="93">
        <f>Data!AF191</f>
        <v>132.18827819824219</v>
      </c>
      <c r="D195" s="58">
        <f>IF(Data!AF191=0,"-",IF(AND(R195="",Q195&lt;&gt;""),F195*$G$4+G195*$G$5+H195*$G$6+I195*$G$7+J195*$G$8,IF(AND(Q195="",P195&lt;&gt;""),F195*$G$4+G195*$G$5+H195*$G$6+I195*$G$7,IF(AND(P195="",O195&lt;&gt;""),F195*$G$4+G195*$G$5+H195*$G$6,IF(AND(O195="",N195&lt;&gt;""),F195*$G$4+G195*$G$5,IF(AND(N195="",M195&lt;&gt;""),F195*$G$4,F195*$G$4+G195*$G$5+H195*$G$6+I195*$G$7+J195*$G$8+K195*$G$9))))))</f>
        <v>33.191529443705491</v>
      </c>
      <c r="E195" s="30" t="str">
        <f>IF(Data!AF191=0,"",IF(D195&lt;$K$7,$J$8,IF(AND(D195&gt;=$K$7,D195&lt;$K$6),$J$7,IF(AND(D195&gt;=$K$6,D195&lt;$K$5),$J$6,IF(D195&gt;=$K$5,$J$5)))))</f>
        <v>High Risk</v>
      </c>
      <c r="F195" s="29">
        <f>IF(Data!$AF191=0,"",IF(AND(M195&lt;&gt;"",TRIM(Data!$B$5)="miles"),MAX(100-((M195*1000)/$C195),0),IF(AND(M195&lt;&gt;"",TRIM(Data!$B$5)="km"),MAX(100-((M195*1609.34)/$C195),0))))</f>
        <v>84.870065430456634</v>
      </c>
      <c r="G195" s="29">
        <f>IF(Data!$AF191=0,"",IF(AND(N195&lt;&gt;"",TRIM(Data!$B$5)="miles"),MAX(100-((N195*1000)/$C195),0),IF(AND(N195&lt;&gt;"",TRIM(Data!$B$5)="km"),MAX(100-((N195*1609.34)/$C195),0))))</f>
        <v>100</v>
      </c>
      <c r="H195" s="29">
        <f>IF(Data!$AF191=0,"",IF(AND(O195&lt;&gt;"",TRIM(Data!$B$5)="miles"),MAX(100-((O195*1000)/$C195),0),IF(AND(O195&lt;&gt;"",TRIM(Data!$B$5)="km"),MAX(100-((O195*1609.34)/$C195),0))))</f>
        <v>84.870065430456634</v>
      </c>
      <c r="I195" s="29">
        <f>IF(Data!$AF191=0,"",IF(P195="","",(0.7*U195+0.3*V195)))</f>
        <v>0</v>
      </c>
      <c r="J195" s="29">
        <f>IF(Data!$AF191=0,"",IF(Q194="","",IF(S195=0,100,IF(AND(S195&gt;0,S195&lt;0.3),100-(S195*6),IF(AND(S195&gt;=0.3,S195&lt;0.7),100-(S195*7),IF(AND(S195&gt;=0.7,S195&lt;1),100-(S195*8),IF(AND(S195&gt;=1,S195&lt;1.3),100-(S195*9),IF(AND(S195&gt;=1.3,S195&lt;1.7),100-(S195*10),IF(AND(S195&gt;=1.7,S195&lt;2),100-(S195*11),IF(AND(S195&gt;=2,S195&lt;2.3),100-(S195*12),IF(AND(S195&gt;=2.3,S195&lt;2.7),100-(S195*13),IF(AND(S195&gt;=2.7,S195&lt;3),100-(S195*14),IF(AND(S195&gt;=3,S195&lt;3.3),100-(S195*15),IF(AND(S195&gt;=3.3,S195&lt;3.7),100-(S195*16),IF(AND(S195&gt;=3.7,S195&lt;4),100-(S195*17),IF(AND(S195&gt;=4,S195&lt;4.3),100-(S195*18),IF(AND(S195&gt;=4.3,S195&lt;4.7),100-(S195*19),IF(AND(S195&gt;=4.7,S195&lt;=5),100-(S195*20),0))))))))))))))))))</f>
        <v>0</v>
      </c>
      <c r="K195" s="29">
        <f>IF(Data!$AF191=0,"",IF(AND(R195&lt;&gt;"",TRIM(Data!$B$5)="miles"),MAX(100-((R195*1000)/$C195),0),IF(AND(R195&lt;&gt;"",TRIM(Data!$B$5)="km"),MAX(100-((R195*1609.34)/$C195),0))))</f>
        <v>62.175163576141586</v>
      </c>
      <c r="L195" s="45">
        <f t="shared" si="5"/>
        <v>48</v>
      </c>
      <c r="M195" s="46">
        <f>Data!AK191</f>
        <v>2</v>
      </c>
      <c r="N195" s="47">
        <f>Data!AO191</f>
        <v>0</v>
      </c>
      <c r="O195" s="47">
        <f>Data!AS191</f>
        <v>2</v>
      </c>
      <c r="P195" s="47">
        <f>Data!AW191</f>
        <v>27</v>
      </c>
      <c r="Q195" s="47">
        <f>Data!BA191</f>
        <v>12</v>
      </c>
      <c r="R195" s="48">
        <f>Data!BE191</f>
        <v>5</v>
      </c>
      <c r="S195" s="49">
        <f>100*(Data!BB191/$C195)</f>
        <v>13.59226025676055</v>
      </c>
      <c r="T195" s="49">
        <f>100*(Data!$AX191/$C195)</f>
        <v>17.042590514170978</v>
      </c>
      <c r="U195" s="49">
        <f>IF(Data!$AF191=0,"",IF(Q194="","",IF(T195=0,100,IF(AND(T195&gt;0,T195&lt;0.3),100-(T195*6),IF(AND(T195&gt;=0.3,T195&lt;0.7),100-(T195*7),IF(AND(T195&gt;=0.7,T195&lt;1),100-(T195*8),IF(AND(T195&gt;=1,T195&lt;1.3),100-(T195*9),IF(AND(T195&gt;=1.3,T195&lt;1.7),100-(T195*10),IF(AND(T195&gt;=1.7,T195&lt;2),100-(T195*11),IF(AND(T195&gt;=2,T195&lt;2.3),100-(T195*12),IF(AND(T195&gt;=2.3,T195&lt;2.7),100-(T195*13),IF(AND(T195&gt;=2.7,T195&lt;3),100-(T195*14),IF(AND(T195&gt;=3,T195&lt;3.3),100-(T195*15),IF(AND(T195&gt;=3.3,T195&lt;3.7),100-(T195*16),IF(AND(T195&gt;=3.7,T195&lt;4),100-(T195*17),IF(AND(T195&gt;=4,T195&lt;4.3),100-(T195*18),IF(AND(T195&gt;=4.3,T195&lt;4.7),100-(T195*19),IF(AND(T195&gt;=4.7,T195&lt;=5),100-(T195*20),0))))))))))))))))))</f>
        <v>0</v>
      </c>
      <c r="V195" s="50">
        <f>IF(Data!$AF191=0,"",IF(AND(P195&lt;&gt;"",TRIM(Data!$B$5)="miles"),MAX(100-((P195*1000)/$C195),0),IF(AND(P195&lt;&gt;"",TRIM(Data!$B$5)="km"),MAX(100-((P195*1609.34)/$C195),0))))</f>
        <v>0</v>
      </c>
    </row>
    <row r="196" spans="1:22" x14ac:dyDescent="0.25">
      <c r="A196" s="27" t="str">
        <f>CONCATENATE(Data!F192," ",Data!G192)</f>
        <v xml:space="preserve"> </v>
      </c>
      <c r="B196" s="28" t="str">
        <f>CONCATENATE(Data!D192,Data!J192)</f>
        <v>CL93</v>
      </c>
      <c r="C196" s="93">
        <f>Data!AF192</f>
        <v>150.041015625</v>
      </c>
      <c r="D196" s="58">
        <f>IF(Data!AF192=0,"-",IF(AND(R196="",Q196&lt;&gt;""),F196*$G$4+G196*$G$5+H196*$G$6+I196*$G$7+J196*$G$8,IF(AND(Q196="",P196&lt;&gt;""),F196*$G$4+G196*$G$5+H196*$G$6+I196*$G$7,IF(AND(P196="",O196&lt;&gt;""),F196*$G$4+G196*$G$5+H196*$G$6,IF(AND(O196="",N196&lt;&gt;""),F196*$G$4+G196*$G$5,IF(AND(N196="",M196&lt;&gt;""),F196*$G$4,F196*$G$4+G196*$G$5+H196*$G$6+I196*$G$7+J196*$G$8+K196*$G$9))))))</f>
        <v>58.000546725504748</v>
      </c>
      <c r="E196" s="30" t="str">
        <f>IF(Data!AF192=0,"",IF(D196&lt;$K$7,$J$8,IF(AND(D196&gt;=$K$7,D196&lt;$K$6),$J$7,IF(AND(D196&gt;=$K$6,D196&lt;$K$5),$J$6,IF(D196&gt;=$K$5,$J$5)))))</f>
        <v>High Risk</v>
      </c>
      <c r="F196" s="29">
        <f>IF(Data!$AF192=0,"",IF(AND(M196&lt;&gt;"",TRIM(Data!$B$5)="miles"),MAX(100-((M196*1000)/$C196),0),IF(AND(M196&lt;&gt;"",TRIM(Data!$B$5)="km"),MAX(100-((M196*1609.34)/$C196),0))))</f>
        <v>100</v>
      </c>
      <c r="G196" s="29">
        <f>IF(Data!$AF192=0,"",IF(AND(N196&lt;&gt;"",TRIM(Data!$B$5)="miles"),MAX(100-((N196*1000)/$C196),0),IF(AND(N196&lt;&gt;"",TRIM(Data!$B$5)="km"),MAX(100-((N196*1609.34)/$C196),0))))</f>
        <v>100</v>
      </c>
      <c r="H196" s="29">
        <f>IF(Data!$AF192=0,"",IF(AND(O196&lt;&gt;"",TRIM(Data!$B$5)="miles"),MAX(100-((O196*1000)/$C196),0),IF(AND(O196&lt;&gt;"",TRIM(Data!$B$5)="km"),MAX(100-((O196*1609.34)/$C196),0))))</f>
        <v>93.335155751682478</v>
      </c>
      <c r="I196" s="29">
        <f>IF(Data!$AF192=0,"",IF(P196="","",(0.7*U196+0.3*V196)))</f>
        <v>0</v>
      </c>
      <c r="J196" s="29">
        <f>IF(Data!$AF192=0,"",IF(Q195="","",IF(S196=0,100,IF(AND(S196&gt;0,S196&lt;0.3),100-(S196*6),IF(AND(S196&gt;=0.3,S196&lt;0.7),100-(S196*7),IF(AND(S196&gt;=0.7,S196&lt;1),100-(S196*8),IF(AND(S196&gt;=1,S196&lt;1.3),100-(S196*9),IF(AND(S196&gt;=1.3,S196&lt;1.7),100-(S196*10),IF(AND(S196&gt;=1.7,S196&lt;2),100-(S196*11),IF(AND(S196&gt;=2,S196&lt;2.3),100-(S196*12),IF(AND(S196&gt;=2.3,S196&lt;2.7),100-(S196*13),IF(AND(S196&gt;=2.7,S196&lt;3),100-(S196*14),IF(AND(S196&gt;=3,S196&lt;3.3),100-(S196*15),IF(AND(S196&gt;=3.3,S196&lt;3.7),100-(S196*16),IF(AND(S196&gt;=3.7,S196&lt;4),100-(S196*17),IF(AND(S196&gt;=4,S196&lt;4.3),100-(S196*18),IF(AND(S196&gt;=4.3,S196&lt;4.7),100-(S196*19),IF(AND(S196&gt;=4.7,S196&lt;=5),100-(S196*20),0))))))))))))))))))</f>
        <v>100</v>
      </c>
      <c r="K196" s="29">
        <f>IF(Data!$AF192=0,"",IF(AND(R196&lt;&gt;"",TRIM(Data!$B$5)="miles"),MAX(100-((R196*1000)/$C196),0),IF(AND(R196&lt;&gt;"",TRIM(Data!$B$5)="km"),MAX(100-((R196*1609.34)/$C196),0))))</f>
        <v>86.670311503364971</v>
      </c>
      <c r="L196" s="45">
        <f t="shared" si="5"/>
        <v>28</v>
      </c>
      <c r="M196" s="46">
        <f>Data!AK192</f>
        <v>0</v>
      </c>
      <c r="N196" s="47">
        <f>Data!AO192</f>
        <v>0</v>
      </c>
      <c r="O196" s="47">
        <f>Data!AS192</f>
        <v>1</v>
      </c>
      <c r="P196" s="47">
        <f>Data!AW192</f>
        <v>25</v>
      </c>
      <c r="Q196" s="47">
        <f>Data!BA192</f>
        <v>0</v>
      </c>
      <c r="R196" s="48">
        <f>Data!BE192</f>
        <v>2</v>
      </c>
      <c r="S196" s="49">
        <f>100*(Data!BB192/$C196)</f>
        <v>0</v>
      </c>
      <c r="T196" s="49">
        <f>100*(Data!$AX192/$C196)</f>
        <v>14.973831211517686</v>
      </c>
      <c r="U196" s="49">
        <f>IF(Data!$AF192=0,"",IF(Q195="","",IF(T196=0,100,IF(AND(T196&gt;0,T196&lt;0.3),100-(T196*6),IF(AND(T196&gt;=0.3,T196&lt;0.7),100-(T196*7),IF(AND(T196&gt;=0.7,T196&lt;1),100-(T196*8),IF(AND(T196&gt;=1,T196&lt;1.3),100-(T196*9),IF(AND(T196&gt;=1.3,T196&lt;1.7),100-(T196*10),IF(AND(T196&gt;=1.7,T196&lt;2),100-(T196*11),IF(AND(T196&gt;=2,T196&lt;2.3),100-(T196*12),IF(AND(T196&gt;=2.3,T196&lt;2.7),100-(T196*13),IF(AND(T196&gt;=2.7,T196&lt;3),100-(T196*14),IF(AND(T196&gt;=3,T196&lt;3.3),100-(T196*15),IF(AND(T196&gt;=3.3,T196&lt;3.7),100-(T196*16),IF(AND(T196&gt;=3.7,T196&lt;4),100-(T196*17),IF(AND(T196&gt;=4,T196&lt;4.3),100-(T196*18),IF(AND(T196&gt;=4.3,T196&lt;4.7),100-(T196*19),IF(AND(T196&gt;=4.7,T196&lt;=5),100-(T196*20),0))))))))))))))))))</f>
        <v>0</v>
      </c>
      <c r="V196" s="50">
        <f>IF(Data!$AF192=0,"",IF(AND(P196&lt;&gt;"",TRIM(Data!$B$5)="miles"),MAX(100-((P196*1000)/$C196),0),IF(AND(P196&lt;&gt;"",TRIM(Data!$B$5)="km"),MAX(100-((P196*1609.34)/$C196),0))))</f>
        <v>0</v>
      </c>
    </row>
    <row r="197" spans="1:22" x14ac:dyDescent="0.25">
      <c r="A197" s="27" t="str">
        <f>CONCATENATE(Data!F193," ",Data!G193)</f>
        <v xml:space="preserve"> </v>
      </c>
      <c r="B197" s="28" t="str">
        <f>CONCATENATE(Data!D193,Data!J193)</f>
        <v>CL93</v>
      </c>
      <c r="C197" s="93">
        <f>Data!AF193</f>
        <v>95.470626831054688</v>
      </c>
      <c r="D197" s="58">
        <f>IF(Data!AF193=0,"-",IF(AND(R197="",Q197&lt;&gt;""),F197*$G$4+G197*$G$5+H197*$G$6+I197*$G$7+J197*$G$8,IF(AND(Q197="",P197&lt;&gt;""),F197*$G$4+G197*$G$5+H197*$G$6+I197*$G$7,IF(AND(P197="",O197&lt;&gt;""),F197*$G$4+G197*$G$5+H197*$G$6,IF(AND(O197="",N197&lt;&gt;""),F197*$G$4+G197*$G$5,IF(AND(N197="",M197&lt;&gt;""),F197*$G$4,F197*$G$4+G197*$G$5+H197*$G$6+I197*$G$7+J197*$G$8+K197*$G$9))))))</f>
        <v>70.537040700249079</v>
      </c>
      <c r="E197" s="30" t="str">
        <f>IF(Data!AF193=0,"",IF(D197&lt;$K$7,$J$8,IF(AND(D197&gt;=$K$7,D197&lt;$K$6),$J$7,IF(AND(D197&gt;=$K$6,D197&lt;$K$5),$J$6,IF(D197&gt;=$K$5,$J$5)))))</f>
        <v>Medium Risk</v>
      </c>
      <c r="F197" s="29">
        <f>IF(Data!$AF193=0,"",IF(AND(M197&lt;&gt;"",TRIM(Data!$B$5)="miles"),MAX(100-((M197*1000)/$C197),0),IF(AND(M197&lt;&gt;"",TRIM(Data!$B$5)="km"),MAX(100-((M197*1609.34)/$C197),0))))</f>
        <v>100</v>
      </c>
      <c r="G197" s="29">
        <f>IF(Data!$AF193=0,"",IF(AND(N197&lt;&gt;"",TRIM(Data!$B$5)="miles"),MAX(100-((N197*1000)/$C197),0),IF(AND(N197&lt;&gt;"",TRIM(Data!$B$5)="km"),MAX(100-((N197*1609.34)/$C197),0))))</f>
        <v>100</v>
      </c>
      <c r="H197" s="29">
        <f>IF(Data!$AF193=0,"",IF(AND(O197&lt;&gt;"",TRIM(Data!$B$5)="miles"),MAX(100-((O197*1000)/$C197),0),IF(AND(O197&lt;&gt;"",TRIM(Data!$B$5)="km"),MAX(100-((O197*1609.34)/$C197),0))))</f>
        <v>100</v>
      </c>
      <c r="I197" s="29">
        <f>IF(Data!$AF193=0,"",IF(P197="","",(0.7*U197+0.3*V197)))</f>
        <v>33.128532627414529</v>
      </c>
      <c r="J197" s="29">
        <f>IF(Data!$AF193=0,"",IF(Q196="","",IF(S197=0,100,IF(AND(S197&gt;0,S197&lt;0.3),100-(S197*6),IF(AND(S197&gt;=0.3,S197&lt;0.7),100-(S197*7),IF(AND(S197&gt;=0.7,S197&lt;1),100-(S197*8),IF(AND(S197&gt;=1,S197&lt;1.3),100-(S197*9),IF(AND(S197&gt;=1.3,S197&lt;1.7),100-(S197*10),IF(AND(S197&gt;=1.7,S197&lt;2),100-(S197*11),IF(AND(S197&gt;=2,S197&lt;2.3),100-(S197*12),IF(AND(S197&gt;=2.3,S197&lt;2.7),100-(S197*13),IF(AND(S197&gt;=2.7,S197&lt;3),100-(S197*14),IF(AND(S197&gt;=3,S197&lt;3.3),100-(S197*15),IF(AND(S197&gt;=3.3,S197&lt;3.7),100-(S197*16),IF(AND(S197&gt;=3.7,S197&lt;4),100-(S197*17),IF(AND(S197&gt;=4,S197&lt;4.3),100-(S197*18),IF(AND(S197&gt;=4.3,S197&lt;4.7),100-(S197*19),IF(AND(S197&gt;=4.7,S197&lt;=5),100-(S197*20),0))))))))))))))))))</f>
        <v>96.902564079710629</v>
      </c>
      <c r="K197" s="29">
        <f>IF(Data!$AF193=0,"",IF(AND(R197&lt;&gt;"",TRIM(Data!$B$5)="miles"),MAX(100-((R197*1000)/$C197),0),IF(AND(R197&lt;&gt;"",TRIM(Data!$B$5)="km"),MAX(100-((R197*1609.34)/$C197),0))))</f>
        <v>79.05114833341139</v>
      </c>
      <c r="L197" s="45">
        <f t="shared" si="5"/>
        <v>10</v>
      </c>
      <c r="M197" s="46">
        <f>Data!AK193</f>
        <v>0</v>
      </c>
      <c r="N197" s="47">
        <f>Data!AO193</f>
        <v>0</v>
      </c>
      <c r="O197" s="47">
        <f>Data!AS193</f>
        <v>0</v>
      </c>
      <c r="P197" s="47">
        <f>Data!AW193</f>
        <v>7</v>
      </c>
      <c r="Q197" s="47">
        <f>Data!BA193</f>
        <v>1</v>
      </c>
      <c r="R197" s="48">
        <f>Data!BE193</f>
        <v>2</v>
      </c>
      <c r="S197" s="49">
        <f>100*(Data!BB193/$C197)</f>
        <v>0.4424908457556247</v>
      </c>
      <c r="T197" s="49">
        <f>100*(Data!$AX193/$C197)</f>
        <v>3.7710229514846572</v>
      </c>
      <c r="U197" s="49">
        <f>IF(Data!$AF193=0,"",IF(Q196="","",IF(T197=0,100,IF(AND(T197&gt;0,T197&lt;0.3),100-(T197*6),IF(AND(T197&gt;=0.3,T197&lt;0.7),100-(T197*7),IF(AND(T197&gt;=0.7,T197&lt;1),100-(T197*8),IF(AND(T197&gt;=1,T197&lt;1.3),100-(T197*9),IF(AND(T197&gt;=1.3,T197&lt;1.7),100-(T197*10),IF(AND(T197&gt;=1.7,T197&lt;2),100-(T197*11),IF(AND(T197&gt;=2,T197&lt;2.3),100-(T197*12),IF(AND(T197&gt;=2.3,T197&lt;2.7),100-(T197*13),IF(AND(T197&gt;=2.7,T197&lt;3),100-(T197*14),IF(AND(T197&gt;=3,T197&lt;3.3),100-(T197*15),IF(AND(T197&gt;=3.3,T197&lt;3.7),100-(T197*16),IF(AND(T197&gt;=3.7,T197&lt;4),100-(T197*17),IF(AND(T197&gt;=4,T197&lt;4.3),100-(T197*18),IF(AND(T197&gt;=4.3,T197&lt;4.7),100-(T197*19),IF(AND(T197&gt;=4.7,T197&lt;=5),100-(T197*20),0))))))))))))))))))</f>
        <v>35.892609824760825</v>
      </c>
      <c r="V197" s="50">
        <f>IF(Data!$AF193=0,"",IF(AND(P197&lt;&gt;"",TRIM(Data!$B$5)="miles"),MAX(100-((P197*1000)/$C197),0),IF(AND(P197&lt;&gt;"",TRIM(Data!$B$5)="km"),MAX(100-((P197*1609.34)/$C197),0))))</f>
        <v>26.679019166939838</v>
      </c>
    </row>
    <row r="198" spans="1:22" x14ac:dyDescent="0.25">
      <c r="A198" s="27" t="str">
        <f>CONCATENATE(Data!F194," ",Data!G194)</f>
        <v xml:space="preserve"> </v>
      </c>
      <c r="B198" s="28" t="str">
        <f>CONCATENATE(Data!D194,Data!J194)</f>
        <v>CL93</v>
      </c>
      <c r="C198" s="93">
        <f>Data!AF194</f>
        <v>7.4986085891723633</v>
      </c>
      <c r="D198" s="58">
        <f>IF(Data!AF194=0,"-",IF(AND(R198="",Q198&lt;&gt;""),F198*$G$4+G198*$G$5+H198*$G$6+I198*$G$7+J198*$G$8,IF(AND(Q198="",P198&lt;&gt;""),F198*$G$4+G198*$G$5+H198*$G$6+I198*$G$7,IF(AND(P198="",O198&lt;&gt;""),F198*$G$4+G198*$G$5+H198*$G$6,IF(AND(O198="",N198&lt;&gt;""),F198*$G$4+G198*$G$5,IF(AND(N198="",M198&lt;&gt;""),F198*$G$4,F198*$G$4+G198*$G$5+H198*$G$6+I198*$G$7+J198*$G$8+K198*$G$9))))))</f>
        <v>100</v>
      </c>
      <c r="E198" s="30" t="str">
        <f>IF(Data!AF194=0,"",IF(D198&lt;$K$7,$J$8,IF(AND(D198&gt;=$K$7,D198&lt;$K$6),$J$7,IF(AND(D198&gt;=$K$6,D198&lt;$K$5),$J$6,IF(D198&gt;=$K$5,$J$5)))))</f>
        <v>Low Risk</v>
      </c>
      <c r="F198" s="29">
        <f>IF(Data!$AF194=0,"",IF(AND(M198&lt;&gt;"",TRIM(Data!$B$5)="miles"),MAX(100-((M198*1000)/$C198),0),IF(AND(M198&lt;&gt;"",TRIM(Data!$B$5)="km"),MAX(100-((M198*1609.34)/$C198),0))))</f>
        <v>100</v>
      </c>
      <c r="G198" s="29">
        <f>IF(Data!$AF194=0,"",IF(AND(N198&lt;&gt;"",TRIM(Data!$B$5)="miles"),MAX(100-((N198*1000)/$C198),0),IF(AND(N198&lt;&gt;"",TRIM(Data!$B$5)="km"),MAX(100-((N198*1609.34)/$C198),0))))</f>
        <v>100</v>
      </c>
      <c r="H198" s="29">
        <f>IF(Data!$AF194=0,"",IF(AND(O198&lt;&gt;"",TRIM(Data!$B$5)="miles"),MAX(100-((O198*1000)/$C198),0),IF(AND(O198&lt;&gt;"",TRIM(Data!$B$5)="km"),MAX(100-((O198*1609.34)/$C198),0))))</f>
        <v>100</v>
      </c>
      <c r="I198" s="29">
        <f>IF(Data!$AF194=0,"",IF(P198="","",(0.7*U198+0.3*V198)))</f>
        <v>100</v>
      </c>
      <c r="J198" s="29">
        <f>IF(Data!$AF194=0,"",IF(Q197="","",IF(S198=0,100,IF(AND(S198&gt;0,S198&lt;0.3),100-(S198*6),IF(AND(S198&gt;=0.3,S198&lt;0.7),100-(S198*7),IF(AND(S198&gt;=0.7,S198&lt;1),100-(S198*8),IF(AND(S198&gt;=1,S198&lt;1.3),100-(S198*9),IF(AND(S198&gt;=1.3,S198&lt;1.7),100-(S198*10),IF(AND(S198&gt;=1.7,S198&lt;2),100-(S198*11),IF(AND(S198&gt;=2,S198&lt;2.3),100-(S198*12),IF(AND(S198&gt;=2.3,S198&lt;2.7),100-(S198*13),IF(AND(S198&gt;=2.7,S198&lt;3),100-(S198*14),IF(AND(S198&gt;=3,S198&lt;3.3),100-(S198*15),IF(AND(S198&gt;=3.3,S198&lt;3.7),100-(S198*16),IF(AND(S198&gt;=3.7,S198&lt;4),100-(S198*17),IF(AND(S198&gt;=4,S198&lt;4.3),100-(S198*18),IF(AND(S198&gt;=4.3,S198&lt;4.7),100-(S198*19),IF(AND(S198&gt;=4.7,S198&lt;=5),100-(S198*20),0))))))))))))))))))</f>
        <v>100</v>
      </c>
      <c r="K198" s="29">
        <f>IF(Data!$AF194=0,"",IF(AND(R198&lt;&gt;"",TRIM(Data!$B$5)="miles"),MAX(100-((R198*1000)/$C198),0),IF(AND(R198&lt;&gt;"",TRIM(Data!$B$5)="km"),MAX(100-((R198*1609.34)/$C198),0))))</f>
        <v>100</v>
      </c>
      <c r="L198" s="45">
        <f t="shared" si="5"/>
        <v>0</v>
      </c>
      <c r="M198" s="46">
        <f>Data!AK194</f>
        <v>0</v>
      </c>
      <c r="N198" s="47">
        <f>Data!AO194</f>
        <v>0</v>
      </c>
      <c r="O198" s="47">
        <f>Data!AS194</f>
        <v>0</v>
      </c>
      <c r="P198" s="47">
        <f>Data!AW194</f>
        <v>0</v>
      </c>
      <c r="Q198" s="47">
        <f>Data!BA194</f>
        <v>0</v>
      </c>
      <c r="R198" s="48">
        <f>Data!BE194</f>
        <v>0</v>
      </c>
      <c r="S198" s="49">
        <f>100*(Data!BB194/$C198)</f>
        <v>0</v>
      </c>
      <c r="T198" s="49">
        <f>100*(Data!$AX194/$C198)</f>
        <v>0</v>
      </c>
      <c r="U198" s="49">
        <f>IF(Data!$AF194=0,"",IF(Q197="","",IF(T198=0,100,IF(AND(T198&gt;0,T198&lt;0.3),100-(T198*6),IF(AND(T198&gt;=0.3,T198&lt;0.7),100-(T198*7),IF(AND(T198&gt;=0.7,T198&lt;1),100-(T198*8),IF(AND(T198&gt;=1,T198&lt;1.3),100-(T198*9),IF(AND(T198&gt;=1.3,T198&lt;1.7),100-(T198*10),IF(AND(T198&gt;=1.7,T198&lt;2),100-(T198*11),IF(AND(T198&gt;=2,T198&lt;2.3),100-(T198*12),IF(AND(T198&gt;=2.3,T198&lt;2.7),100-(T198*13),IF(AND(T198&gt;=2.7,T198&lt;3),100-(T198*14),IF(AND(T198&gt;=3,T198&lt;3.3),100-(T198*15),IF(AND(T198&gt;=3.3,T198&lt;3.7),100-(T198*16),IF(AND(T198&gt;=3.7,T198&lt;4),100-(T198*17),IF(AND(T198&gt;=4,T198&lt;4.3),100-(T198*18),IF(AND(T198&gt;=4.3,T198&lt;4.7),100-(T198*19),IF(AND(T198&gt;=4.7,T198&lt;=5),100-(T198*20),0))))))))))))))))))</f>
        <v>100</v>
      </c>
      <c r="V198" s="50">
        <f>IF(Data!$AF194=0,"",IF(AND(P198&lt;&gt;"",TRIM(Data!$B$5)="miles"),MAX(100-((P198*1000)/$C198),0),IF(AND(P198&lt;&gt;"",TRIM(Data!$B$5)="km"),MAX(100-((P198*1609.34)/$C198),0))))</f>
        <v>100</v>
      </c>
    </row>
    <row r="199" spans="1:22" x14ac:dyDescent="0.25">
      <c r="A199" s="27" t="str">
        <f>CONCATENATE(Data!F195," ",Data!G195)</f>
        <v xml:space="preserve"> </v>
      </c>
      <c r="B199" s="28" t="str">
        <f>CONCATENATE(Data!D195,Data!J195)</f>
        <v>CL93</v>
      </c>
      <c r="C199" s="93">
        <f>Data!AF195</f>
        <v>5.383476734161377</v>
      </c>
      <c r="D199" s="58">
        <f>IF(Data!AF195=0,"-",IF(AND(R199="",Q199&lt;&gt;""),F199*$G$4+G199*$G$5+H199*$G$6+I199*$G$7+J199*$G$8,IF(AND(Q199="",P199&lt;&gt;""),F199*$G$4+G199*$G$5+H199*$G$6+I199*$G$7,IF(AND(P199="",O199&lt;&gt;""),F199*$G$4+G199*$G$5+H199*$G$6,IF(AND(O199="",N199&lt;&gt;""),F199*$G$4+G199*$G$5,IF(AND(N199="",M199&lt;&gt;""),F199*$G$4,F199*$G$4+G199*$G$5+H199*$G$6+I199*$G$7+J199*$G$8+K199*$G$9))))))</f>
        <v>70</v>
      </c>
      <c r="E199" s="30" t="str">
        <f>IF(Data!AF195=0,"",IF(D199&lt;$K$7,$J$8,IF(AND(D199&gt;=$K$7,D199&lt;$K$6),$J$7,IF(AND(D199&gt;=$K$6,D199&lt;$K$5),$J$6,IF(D199&gt;=$K$5,$J$5)))))</f>
        <v>Medium Risk</v>
      </c>
      <c r="F199" s="29">
        <f>IF(Data!$AF195=0,"",IF(AND(M199&lt;&gt;"",TRIM(Data!$B$5)="miles"),MAX(100-((M199*1000)/$C199),0),IF(AND(M199&lt;&gt;"",TRIM(Data!$B$5)="km"),MAX(100-((M199*1609.34)/$C199),0))))</f>
        <v>100</v>
      </c>
      <c r="G199" s="29">
        <f>IF(Data!$AF195=0,"",IF(AND(N199&lt;&gt;"",TRIM(Data!$B$5)="miles"),MAX(100-((N199*1000)/$C199),0),IF(AND(N199&lt;&gt;"",TRIM(Data!$B$5)="km"),MAX(100-((N199*1609.34)/$C199),0))))</f>
        <v>100</v>
      </c>
      <c r="H199" s="29">
        <f>IF(Data!$AF195=0,"",IF(AND(O199&lt;&gt;"",TRIM(Data!$B$5)="miles"),MAX(100-((O199*1000)/$C199),0),IF(AND(O199&lt;&gt;"",TRIM(Data!$B$5)="km"),MAX(100-((O199*1609.34)/$C199),0))))</f>
        <v>100</v>
      </c>
      <c r="I199" s="29">
        <f>IF(Data!$AF195=0,"",IF(P199="","",(0.7*U199+0.3*V199)))</f>
        <v>100</v>
      </c>
      <c r="J199" s="29">
        <f>IF(Data!$AF195=0,"",IF(Q198="","",IF(S199=0,100,IF(AND(S199&gt;0,S199&lt;0.3),100-(S199*6),IF(AND(S199&gt;=0.3,S199&lt;0.7),100-(S199*7),IF(AND(S199&gt;=0.7,S199&lt;1),100-(S199*8),IF(AND(S199&gt;=1,S199&lt;1.3),100-(S199*9),IF(AND(S199&gt;=1.3,S199&lt;1.7),100-(S199*10),IF(AND(S199&gt;=1.7,S199&lt;2),100-(S199*11),IF(AND(S199&gt;=2,S199&lt;2.3),100-(S199*12),IF(AND(S199&gt;=2.3,S199&lt;2.7),100-(S199*13),IF(AND(S199&gt;=2.7,S199&lt;3),100-(S199*14),IF(AND(S199&gt;=3,S199&lt;3.3),100-(S199*15),IF(AND(S199&gt;=3.3,S199&lt;3.7),100-(S199*16),IF(AND(S199&gt;=3.7,S199&lt;4),100-(S199*17),IF(AND(S199&gt;=4,S199&lt;4.3),100-(S199*18),IF(AND(S199&gt;=4.3,S199&lt;4.7),100-(S199*19),IF(AND(S199&gt;=4.7,S199&lt;=5),100-(S199*20),0))))))))))))))))))</f>
        <v>0</v>
      </c>
      <c r="K199" s="29">
        <f>IF(Data!$AF195=0,"",IF(AND(R199&lt;&gt;"",TRIM(Data!$B$5)="miles"),MAX(100-((R199*1000)/$C199),0),IF(AND(R199&lt;&gt;"",TRIM(Data!$B$5)="km"),MAX(100-((R199*1609.34)/$C199),0))))</f>
        <v>0</v>
      </c>
      <c r="L199" s="45">
        <f t="shared" si="5"/>
        <v>8</v>
      </c>
      <c r="M199" s="46">
        <f>Data!AK195</f>
        <v>0</v>
      </c>
      <c r="N199" s="47">
        <f>Data!AO195</f>
        <v>0</v>
      </c>
      <c r="O199" s="47">
        <f>Data!AS195</f>
        <v>0</v>
      </c>
      <c r="P199" s="47">
        <f>Data!AW195</f>
        <v>0</v>
      </c>
      <c r="Q199" s="47">
        <f>Data!BA195</f>
        <v>5</v>
      </c>
      <c r="R199" s="48">
        <f>Data!BE195</f>
        <v>3</v>
      </c>
      <c r="S199" s="49">
        <f>100*(Data!BB195/$C199)</f>
        <v>42.710086272158939</v>
      </c>
      <c r="T199" s="49">
        <f>100*(Data!$AX195/$C199)</f>
        <v>0</v>
      </c>
      <c r="U199" s="49">
        <f>IF(Data!$AF195=0,"",IF(Q198="","",IF(T199=0,100,IF(AND(T199&gt;0,T199&lt;0.3),100-(T199*6),IF(AND(T199&gt;=0.3,T199&lt;0.7),100-(T199*7),IF(AND(T199&gt;=0.7,T199&lt;1),100-(T199*8),IF(AND(T199&gt;=1,T199&lt;1.3),100-(T199*9),IF(AND(T199&gt;=1.3,T199&lt;1.7),100-(T199*10),IF(AND(T199&gt;=1.7,T199&lt;2),100-(T199*11),IF(AND(T199&gt;=2,T199&lt;2.3),100-(T199*12),IF(AND(T199&gt;=2.3,T199&lt;2.7),100-(T199*13),IF(AND(T199&gt;=2.7,T199&lt;3),100-(T199*14),IF(AND(T199&gt;=3,T199&lt;3.3),100-(T199*15),IF(AND(T199&gt;=3.3,T199&lt;3.7),100-(T199*16),IF(AND(T199&gt;=3.7,T199&lt;4),100-(T199*17),IF(AND(T199&gt;=4,T199&lt;4.3),100-(T199*18),IF(AND(T199&gt;=4.3,T199&lt;4.7),100-(T199*19),IF(AND(T199&gt;=4.7,T199&lt;=5),100-(T199*20),0))))))))))))))))))</f>
        <v>100</v>
      </c>
      <c r="V199" s="50">
        <f>IF(Data!$AF195=0,"",IF(AND(P199&lt;&gt;"",TRIM(Data!$B$5)="miles"),MAX(100-((P199*1000)/$C199),0),IF(AND(P199&lt;&gt;"",TRIM(Data!$B$5)="km"),MAX(100-((P199*1609.34)/$C199),0))))</f>
        <v>100</v>
      </c>
    </row>
    <row r="200" spans="1:22" x14ac:dyDescent="0.25">
      <c r="A200" s="27" t="str">
        <f>CONCATENATE(Data!F196," ",Data!G196)</f>
        <v xml:space="preserve"> </v>
      </c>
      <c r="B200" s="28" t="str">
        <f>CONCATENATE(Data!D196,Data!J196)</f>
        <v>CL93</v>
      </c>
      <c r="C200" s="93">
        <f>Data!AF196</f>
        <v>8.1523418426513672</v>
      </c>
      <c r="D200" s="58">
        <f>IF(Data!AF196=0,"-",IF(AND(R200="",Q200&lt;&gt;""),F200*$G$4+G200*$G$5+H200*$G$6+I200*$G$7+J200*$G$8,IF(AND(Q200="",P200&lt;&gt;""),F200*$G$4+G200*$G$5+H200*$G$6+I200*$G$7,IF(AND(P200="",O200&lt;&gt;""),F200*$G$4+G200*$G$5+H200*$G$6,IF(AND(O200="",N200&lt;&gt;""),F200*$G$4+G200*$G$5,IF(AND(N200="",M200&lt;&gt;""),F200*$G$4,F200*$G$4+G200*$G$5+H200*$G$6+I200*$G$7+J200*$G$8+K200*$G$9))))))</f>
        <v>90</v>
      </c>
      <c r="E200" s="30" t="str">
        <f>IF(Data!AF196=0,"",IF(D200&lt;$K$7,$J$8,IF(AND(D200&gt;=$K$7,D200&lt;$K$6),$J$7,IF(AND(D200&gt;=$K$6,D200&lt;$K$5),$J$6,IF(D200&gt;=$K$5,$J$5)))))</f>
        <v>Mild Risk</v>
      </c>
      <c r="F200" s="29">
        <f>IF(Data!$AF196=0,"",IF(AND(M200&lt;&gt;"",TRIM(Data!$B$5)="miles"),MAX(100-((M200*1000)/$C200),0),IF(AND(M200&lt;&gt;"",TRIM(Data!$B$5)="km"),MAX(100-((M200*1609.34)/$C200),0))))</f>
        <v>100</v>
      </c>
      <c r="G200" s="29">
        <f>IF(Data!$AF196=0,"",IF(AND(N200&lt;&gt;"",TRIM(Data!$B$5)="miles"),MAX(100-((N200*1000)/$C200),0),IF(AND(N200&lt;&gt;"",TRIM(Data!$B$5)="km"),MAX(100-((N200*1609.34)/$C200),0))))</f>
        <v>100</v>
      </c>
      <c r="H200" s="29">
        <f>IF(Data!$AF196=0,"",IF(AND(O200&lt;&gt;"",TRIM(Data!$B$5)="miles"),MAX(100-((O200*1000)/$C200),0),IF(AND(O200&lt;&gt;"",TRIM(Data!$B$5)="km"),MAX(100-((O200*1609.34)/$C200),0))))</f>
        <v>100</v>
      </c>
      <c r="I200" s="29">
        <f>IF(Data!$AF196=0,"",IF(P200="","",(0.7*U200+0.3*V200)))</f>
        <v>100</v>
      </c>
      <c r="J200" s="29">
        <f>IF(Data!$AF196=0,"",IF(Q199="","",IF(S200=0,100,IF(AND(S200&gt;0,S200&lt;0.3),100-(S200*6),IF(AND(S200&gt;=0.3,S200&lt;0.7),100-(S200*7),IF(AND(S200&gt;=0.7,S200&lt;1),100-(S200*8),IF(AND(S200&gt;=1,S200&lt;1.3),100-(S200*9),IF(AND(S200&gt;=1.3,S200&lt;1.7),100-(S200*10),IF(AND(S200&gt;=1.7,S200&lt;2),100-(S200*11),IF(AND(S200&gt;=2,S200&lt;2.3),100-(S200*12),IF(AND(S200&gt;=2.3,S200&lt;2.7),100-(S200*13),IF(AND(S200&gt;=2.7,S200&lt;3),100-(S200*14),IF(AND(S200&gt;=3,S200&lt;3.3),100-(S200*15),IF(AND(S200&gt;=3.3,S200&lt;3.7),100-(S200*16),IF(AND(S200&gt;=3.7,S200&lt;4),100-(S200*17),IF(AND(S200&gt;=4,S200&lt;4.3),100-(S200*18),IF(AND(S200&gt;=4.3,S200&lt;4.7),100-(S200*19),IF(AND(S200&gt;=4.7,S200&lt;=5),100-(S200*20),0))))))))))))))))))</f>
        <v>100</v>
      </c>
      <c r="K200" s="29">
        <f>IF(Data!$AF196=0,"",IF(AND(R200&lt;&gt;"",TRIM(Data!$B$5)="miles"),MAX(100-((R200*1000)/$C200),0),IF(AND(R200&lt;&gt;"",TRIM(Data!$B$5)="km"),MAX(100-((R200*1609.34)/$C200),0))))</f>
        <v>0</v>
      </c>
      <c r="L200" s="45">
        <f t="shared" si="5"/>
        <v>1</v>
      </c>
      <c r="M200" s="46">
        <f>Data!AK196</f>
        <v>0</v>
      </c>
      <c r="N200" s="47">
        <f>Data!AO196</f>
        <v>0</v>
      </c>
      <c r="O200" s="47">
        <f>Data!AS196</f>
        <v>0</v>
      </c>
      <c r="P200" s="47">
        <f>Data!AW196</f>
        <v>0</v>
      </c>
      <c r="Q200" s="47">
        <f>Data!BA196</f>
        <v>0</v>
      </c>
      <c r="R200" s="48">
        <f>Data!BE196</f>
        <v>1</v>
      </c>
      <c r="S200" s="49">
        <f>100*(Data!BB196/$C200)</f>
        <v>0</v>
      </c>
      <c r="T200" s="49">
        <f>100*(Data!$AX196/$C200)</f>
        <v>0</v>
      </c>
      <c r="U200" s="49">
        <f>IF(Data!$AF196=0,"",IF(Q199="","",IF(T200=0,100,IF(AND(T200&gt;0,T200&lt;0.3),100-(T200*6),IF(AND(T200&gt;=0.3,T200&lt;0.7),100-(T200*7),IF(AND(T200&gt;=0.7,T200&lt;1),100-(T200*8),IF(AND(T200&gt;=1,T200&lt;1.3),100-(T200*9),IF(AND(T200&gt;=1.3,T200&lt;1.7),100-(T200*10),IF(AND(T200&gt;=1.7,T200&lt;2),100-(T200*11),IF(AND(T200&gt;=2,T200&lt;2.3),100-(T200*12),IF(AND(T200&gt;=2.3,T200&lt;2.7),100-(T200*13),IF(AND(T200&gt;=2.7,T200&lt;3),100-(T200*14),IF(AND(T200&gt;=3,T200&lt;3.3),100-(T200*15),IF(AND(T200&gt;=3.3,T200&lt;3.7),100-(T200*16),IF(AND(T200&gt;=3.7,T200&lt;4),100-(T200*17),IF(AND(T200&gt;=4,T200&lt;4.3),100-(T200*18),IF(AND(T200&gt;=4.3,T200&lt;4.7),100-(T200*19),IF(AND(T200&gt;=4.7,T200&lt;=5),100-(T200*20),0))))))))))))))))))</f>
        <v>100</v>
      </c>
      <c r="V200" s="50">
        <f>IF(Data!$AF196=0,"",IF(AND(P200&lt;&gt;"",TRIM(Data!$B$5)="miles"),MAX(100-((P200*1000)/$C200),0),IF(AND(P200&lt;&gt;"",TRIM(Data!$B$5)="km"),MAX(100-((P200*1609.34)/$C200),0))))</f>
        <v>100</v>
      </c>
    </row>
    <row r="201" spans="1:22" x14ac:dyDescent="0.25">
      <c r="A201" s="27" t="str">
        <f>CONCATENATE(Data!F197," ",Data!G197)</f>
        <v xml:space="preserve"> </v>
      </c>
      <c r="B201" s="28" t="str">
        <f>CONCATENATE(Data!D197,Data!J197)</f>
        <v>NR06</v>
      </c>
      <c r="C201" s="93">
        <f>Data!AF197</f>
        <v>314.66403198242188</v>
      </c>
      <c r="D201" s="58">
        <f>IF(Data!AF197=0,"-",IF(AND(R201="",Q201&lt;&gt;""),F201*$G$4+G201*$G$5+H201*$G$6+I201*$G$7+J201*$G$8,IF(AND(Q201="",P201&lt;&gt;""),F201*$G$4+G201*$G$5+H201*$G$6+I201*$G$7,IF(AND(P201="",O201&lt;&gt;""),F201*$G$4+G201*$G$5+H201*$G$6,IF(AND(O201="",N201&lt;&gt;""),F201*$G$4+G201*$G$5,IF(AND(N201="",M201&lt;&gt;""),F201*$G$4,F201*$G$4+G201*$G$5+H201*$G$6+I201*$G$7+J201*$G$8+K201*$G$9))))))</f>
        <v>61.83042332534923</v>
      </c>
      <c r="E201" s="30" t="str">
        <f>IF(Data!AF197=0,"",IF(D201&lt;$K$7,$J$8,IF(AND(D201&gt;=$K$7,D201&lt;$K$6),$J$7,IF(AND(D201&gt;=$K$6,D201&lt;$K$5),$J$6,IF(D201&gt;=$K$5,$J$5)))))</f>
        <v>Medium Risk</v>
      </c>
      <c r="F201" s="29">
        <f>IF(Data!$AF197=0,"",IF(AND(M201&lt;&gt;"",TRIM(Data!$B$5)="miles"),MAX(100-((M201*1000)/$C201),0),IF(AND(M201&lt;&gt;"",TRIM(Data!$B$5)="km"),MAX(100-((M201*1609.34)/$C201),0))))</f>
        <v>100</v>
      </c>
      <c r="G201" s="29">
        <f>IF(Data!$AF197=0,"",IF(AND(N201&lt;&gt;"",TRIM(Data!$B$5)="miles"),MAX(100-((N201*1000)/$C201),0),IF(AND(N201&lt;&gt;"",TRIM(Data!$B$5)="km"),MAX(100-((N201*1609.34)/$C201),0))))</f>
        <v>100</v>
      </c>
      <c r="H201" s="29">
        <f>IF(Data!$AF197=0,"",IF(AND(O201&lt;&gt;"",TRIM(Data!$B$5)="miles"),MAX(100-((O201*1000)/$C201),0),IF(AND(O201&lt;&gt;"",TRIM(Data!$B$5)="km"),MAX(100-((O201*1609.34)/$C201),0))))</f>
        <v>93.644014578343274</v>
      </c>
      <c r="I201" s="29">
        <f>IF(Data!$AF197=0,"",IF(P201="","",(0.7*U201+0.3*V201)))</f>
        <v>6.1650546687872687</v>
      </c>
      <c r="J201" s="29">
        <f>IF(Data!$AF197=0,"",IF(Q200="","",IF(S201=0,100,IF(AND(S201&gt;0,S201&lt;0.3),100-(S201*6),IF(AND(S201&gt;=0.3,S201&lt;0.7),100-(S201*7),IF(AND(S201&gt;=0.7,S201&lt;1),100-(S201*8),IF(AND(S201&gt;=1,S201&lt;1.3),100-(S201*9),IF(AND(S201&gt;=1.3,S201&lt;1.7),100-(S201*10),IF(AND(S201&gt;=1.7,S201&lt;2),100-(S201*11),IF(AND(S201&gt;=2,S201&lt;2.3),100-(S201*12),IF(AND(S201&gt;=2.3,S201&lt;2.7),100-(S201*13),IF(AND(S201&gt;=2.7,S201&lt;3),100-(S201*14),IF(AND(S201&gt;=3,S201&lt;3.3),100-(S201*15),IF(AND(S201&gt;=3.3,S201&lt;3.7),100-(S201*16),IF(AND(S201&gt;=3.7,S201&lt;4),100-(S201*17),IF(AND(S201&gt;=4,S201&lt;4.3),100-(S201*18),IF(AND(S201&gt;=4.3,S201&lt;4.7),100-(S201*19),IF(AND(S201&gt;=4.7,S201&lt;=5),100-(S201*20),0))))))))))))))))))</f>
        <v>100</v>
      </c>
      <c r="K201" s="29">
        <f>IF(Data!$AF197=0,"",IF(AND(R201&lt;&gt;"",TRIM(Data!$B$5)="miles"),MAX(100-((R201*1000)/$C201),0),IF(AND(R201&lt;&gt;"",TRIM(Data!$B$5)="km"),MAX(100-((R201*1609.34)/$C201),0))))</f>
        <v>100</v>
      </c>
      <c r="L201" s="45">
        <f t="shared" si="5"/>
        <v>27</v>
      </c>
      <c r="M201" s="46">
        <f>Data!AK197</f>
        <v>0</v>
      </c>
      <c r="N201" s="47">
        <f>Data!AO197</f>
        <v>0</v>
      </c>
      <c r="O201" s="47">
        <f>Data!AS197</f>
        <v>2</v>
      </c>
      <c r="P201" s="47">
        <f>Data!AW197</f>
        <v>25</v>
      </c>
      <c r="Q201" s="47">
        <f>Data!BA197</f>
        <v>0</v>
      </c>
      <c r="R201" s="48">
        <f>Data!BE197</f>
        <v>0</v>
      </c>
      <c r="S201" s="49">
        <f>100*(Data!BB197/$C201)</f>
        <v>0</v>
      </c>
      <c r="T201" s="49">
        <f>100*(Data!$AX197/$C201)</f>
        <v>8.5685972607076142</v>
      </c>
      <c r="U201" s="49">
        <f>IF(Data!$AF197=0,"",IF(Q200="","",IF(T201=0,100,IF(AND(T201&gt;0,T201&lt;0.3),100-(T201*6),IF(AND(T201&gt;=0.3,T201&lt;0.7),100-(T201*7),IF(AND(T201&gt;=0.7,T201&lt;1),100-(T201*8),IF(AND(T201&gt;=1,T201&lt;1.3),100-(T201*9),IF(AND(T201&gt;=1.3,T201&lt;1.7),100-(T201*10),IF(AND(T201&gt;=1.7,T201&lt;2),100-(T201*11),IF(AND(T201&gt;=2,T201&lt;2.3),100-(T201*12),IF(AND(T201&gt;=2.3,T201&lt;2.7),100-(T201*13),IF(AND(T201&gt;=2.7,T201&lt;3),100-(T201*14),IF(AND(T201&gt;=3,T201&lt;3.3),100-(T201*15),IF(AND(T201&gt;=3.3,T201&lt;3.7),100-(T201*16),IF(AND(T201&gt;=3.7,T201&lt;4),100-(T201*17),IF(AND(T201&gt;=4,T201&lt;4.3),100-(T201*18),IF(AND(T201&gt;=4.3,T201&lt;4.7),100-(T201*19),IF(AND(T201&gt;=4.7,T201&lt;=5),100-(T201*20),0))))))))))))))))))</f>
        <v>0</v>
      </c>
      <c r="V201" s="50">
        <f>IF(Data!$AF197=0,"",IF(AND(P201&lt;&gt;"",TRIM(Data!$B$5)="miles"),MAX(100-((P201*1000)/$C201),0),IF(AND(P201&lt;&gt;"",TRIM(Data!$B$5)="km"),MAX(100-((P201*1609.34)/$C201),0))))</f>
        <v>20.550182229290897</v>
      </c>
    </row>
    <row r="202" spans="1:22" x14ac:dyDescent="0.25">
      <c r="A202" s="27" t="str">
        <f>CONCATENATE(Data!F198," ",Data!G198)</f>
        <v xml:space="preserve"> </v>
      </c>
      <c r="B202" s="28" t="str">
        <f>CONCATENATE(Data!D198,Data!J198)</f>
        <v>EP02</v>
      </c>
      <c r="C202" s="93">
        <f>Data!AF198</f>
        <v>2032.5091552734375</v>
      </c>
      <c r="D202" s="58">
        <f>IF(Data!AF198=0,"-",IF(AND(R202="",Q202&lt;&gt;""),F202*$G$4+G202*$G$5+H202*$G$6+I202*$G$7+J202*$G$8,IF(AND(Q202="",P202&lt;&gt;""),F202*$G$4+G202*$G$5+H202*$G$6+I202*$G$7,IF(AND(P202="",O202&lt;&gt;""),F202*$G$4+G202*$G$5+H202*$G$6,IF(AND(O202="",N202&lt;&gt;""),F202*$G$4+G202*$G$5,IF(AND(N202="",M202&lt;&gt;""),F202*$G$4,F202*$G$4+G202*$G$5+H202*$G$6+I202*$G$7+J202*$G$8+K202*$G$9))))))</f>
        <v>59.803198918458904</v>
      </c>
      <c r="E202" s="30" t="str">
        <f>IF(Data!AF198=0,"",IF(D202&lt;$K$7,$J$8,IF(AND(D202&gt;=$K$7,D202&lt;$K$6),$J$7,IF(AND(D202&gt;=$K$6,D202&lt;$K$5),$J$6,IF(D202&gt;=$K$5,$J$5)))))</f>
        <v>High Risk</v>
      </c>
      <c r="F202" s="29">
        <f>IF(Data!$AF198=0,"",IF(AND(M202&lt;&gt;"",TRIM(Data!$B$5)="miles"),MAX(100-((M202*1000)/$C202),0),IF(AND(M202&lt;&gt;"",TRIM(Data!$B$5)="km"),MAX(100-((M202*1609.34)/$C202),0))))</f>
        <v>100</v>
      </c>
      <c r="G202" s="29">
        <f>IF(Data!$AF198=0,"",IF(AND(N202&lt;&gt;"",TRIM(Data!$B$5)="miles"),MAX(100-((N202*1000)/$C202),0),IF(AND(N202&lt;&gt;"",TRIM(Data!$B$5)="km"),MAX(100-((N202*1609.34)/$C202),0))))</f>
        <v>100</v>
      </c>
      <c r="H202" s="29">
        <f>IF(Data!$AF198=0,"",IF(AND(O202&lt;&gt;"",TRIM(Data!$B$5)="miles"),MAX(100-((O202*1000)/$C202),0),IF(AND(O202&lt;&gt;"",TRIM(Data!$B$5)="km"),MAX(100-((O202*1609.34)/$C202),0))))</f>
        <v>100</v>
      </c>
      <c r="I202" s="29">
        <f>IF(Data!$AF198=0,"",IF(P202="","",(0.7*U202+0.3*V202)))</f>
        <v>0</v>
      </c>
      <c r="J202" s="29">
        <f>IF(Data!$AF198=0,"",IF(Q201="","",IF(S202=0,100,IF(AND(S202&gt;0,S202&lt;0.3),100-(S202*6),IF(AND(S202&gt;=0.3,S202&lt;0.7),100-(S202*7),IF(AND(S202&gt;=0.7,S202&lt;1),100-(S202*8),IF(AND(S202&gt;=1,S202&lt;1.3),100-(S202*9),IF(AND(S202&gt;=1.3,S202&lt;1.7),100-(S202*10),IF(AND(S202&gt;=1.7,S202&lt;2),100-(S202*11),IF(AND(S202&gt;=2,S202&lt;2.3),100-(S202*12),IF(AND(S202&gt;=2.3,S202&lt;2.7),100-(S202*13),IF(AND(S202&gt;=2.7,S202&lt;3),100-(S202*14),IF(AND(S202&gt;=3,S202&lt;3.3),100-(S202*15),IF(AND(S202&gt;=3.3,S202&lt;3.7),100-(S202*16),IF(AND(S202&gt;=3.7,S202&lt;4),100-(S202*17),IF(AND(S202&gt;=4,S202&lt;4.3),100-(S202*18),IF(AND(S202&gt;=4.3,S202&lt;4.7),100-(S202*19),IF(AND(S202&gt;=4.7,S202&lt;=5),100-(S202*20),0))))))))))))))))))</f>
        <v>100</v>
      </c>
      <c r="K202" s="29">
        <f>IF(Data!$AF198=0,"",IF(AND(R202&lt;&gt;"",TRIM(Data!$B$5)="miles"),MAX(100-((R202*1000)/$C202),0),IF(AND(R202&lt;&gt;"",TRIM(Data!$B$5)="km"),MAX(100-((R202*1609.34)/$C202),0))))</f>
        <v>98.031989184588994</v>
      </c>
      <c r="L202" s="45">
        <f t="shared" si="5"/>
        <v>274</v>
      </c>
      <c r="M202" s="46">
        <f>Data!AK198</f>
        <v>0</v>
      </c>
      <c r="N202" s="47">
        <f>Data!AO198</f>
        <v>0</v>
      </c>
      <c r="O202" s="47">
        <f>Data!AS198</f>
        <v>0</v>
      </c>
      <c r="P202" s="47">
        <f>Data!AW198</f>
        <v>270</v>
      </c>
      <c r="Q202" s="47">
        <f>Data!BA198</f>
        <v>0</v>
      </c>
      <c r="R202" s="48">
        <f>Data!BE198</f>
        <v>4</v>
      </c>
      <c r="S202" s="49">
        <f>100*(Data!BB198/$C202)</f>
        <v>0</v>
      </c>
      <c r="T202" s="49">
        <f>100*(Data!$AX198/$C202)</f>
        <v>12.914992899533734</v>
      </c>
      <c r="U202" s="49">
        <f>IF(Data!$AF198=0,"",IF(Q201="","",IF(T202=0,100,IF(AND(T202&gt;0,T202&lt;0.3),100-(T202*6),IF(AND(T202&gt;=0.3,T202&lt;0.7),100-(T202*7),IF(AND(T202&gt;=0.7,T202&lt;1),100-(T202*8),IF(AND(T202&gt;=1,T202&lt;1.3),100-(T202*9),IF(AND(T202&gt;=1.3,T202&lt;1.7),100-(T202*10),IF(AND(T202&gt;=1.7,T202&lt;2),100-(T202*11),IF(AND(T202&gt;=2,T202&lt;2.3),100-(T202*12),IF(AND(T202&gt;=2.3,T202&lt;2.7),100-(T202*13),IF(AND(T202&gt;=2.7,T202&lt;3),100-(T202*14),IF(AND(T202&gt;=3,T202&lt;3.3),100-(T202*15),IF(AND(T202&gt;=3.3,T202&lt;3.7),100-(T202*16),IF(AND(T202&gt;=3.7,T202&lt;4),100-(T202*17),IF(AND(T202&gt;=4,T202&lt;4.3),100-(T202*18),IF(AND(T202&gt;=4.3,T202&lt;4.7),100-(T202*19),IF(AND(T202&gt;=4.7,T202&lt;=5),100-(T202*20),0))))))))))))))))))</f>
        <v>0</v>
      </c>
      <c r="V202" s="50">
        <f>IF(Data!$AF198=0,"",IF(AND(P202&lt;&gt;"",TRIM(Data!$B$5)="miles"),MAX(100-((P202*1000)/$C202),0),IF(AND(P202&lt;&gt;"",TRIM(Data!$B$5)="km"),MAX(100-((P202*1609.34)/$C202),0))))</f>
        <v>0</v>
      </c>
    </row>
    <row r="203" spans="1:22" x14ac:dyDescent="0.25">
      <c r="A203" s="27" t="str">
        <f>CONCATENATE(Data!F199," ",Data!G199)</f>
        <v xml:space="preserve"> </v>
      </c>
      <c r="B203" s="28" t="str">
        <f>CONCATENATE(Data!D199,Data!J199)</f>
        <v>CL09</v>
      </c>
      <c r="C203" s="93">
        <f>Data!AF199</f>
        <v>37.996917724609375</v>
      </c>
      <c r="D203" s="58">
        <f>IF(Data!AF199=0,"-",IF(AND(R203="",Q203&lt;&gt;""),F203*$G$4+G203*$G$5+H203*$G$6+I203*$G$7+J203*$G$8,IF(AND(Q203="",P203&lt;&gt;""),F203*$G$4+G203*$G$5+H203*$G$6+I203*$G$7,IF(AND(P203="",O203&lt;&gt;""),F203*$G$4+G203*$G$5+H203*$G$6,IF(AND(O203="",N203&lt;&gt;""),F203*$G$4+G203*$G$5,IF(AND(N203="",M203&lt;&gt;""),F203*$G$4,F203*$G$4+G203*$G$5+H203*$G$6+I203*$G$7+J203*$G$8+K203*$G$9))))))</f>
        <v>94.73641516268394</v>
      </c>
      <c r="E203" s="30" t="str">
        <f>IF(Data!AF199=0,"",IF(D203&lt;$K$7,$J$8,IF(AND(D203&gt;=$K$7,D203&lt;$K$6),$J$7,IF(AND(D203&gt;=$K$6,D203&lt;$K$5),$J$6,IF(D203&gt;=$K$5,$J$5)))))</f>
        <v>Mild Risk</v>
      </c>
      <c r="F203" s="29">
        <f>IF(Data!$AF199=0,"",IF(AND(M203&lt;&gt;"",TRIM(Data!$B$5)="miles"),MAX(100-((M203*1000)/$C203),0),IF(AND(M203&lt;&gt;"",TRIM(Data!$B$5)="km"),MAX(100-((M203*1609.34)/$C203),0))))</f>
        <v>100</v>
      </c>
      <c r="G203" s="29">
        <f>IF(Data!$AF199=0,"",IF(AND(N203&lt;&gt;"",TRIM(Data!$B$5)="miles"),MAX(100-((N203*1000)/$C203),0),IF(AND(N203&lt;&gt;"",TRIM(Data!$B$5)="km"),MAX(100-((N203*1609.34)/$C203),0))))</f>
        <v>100</v>
      </c>
      <c r="H203" s="29">
        <f>IF(Data!$AF199=0,"",IF(AND(O203&lt;&gt;"",TRIM(Data!$B$5)="miles"),MAX(100-((O203*1000)/$C203),0),IF(AND(O203&lt;&gt;"",TRIM(Data!$B$5)="km"),MAX(100-((O203*1609.34)/$C203),0))))</f>
        <v>100</v>
      </c>
      <c r="I203" s="29">
        <f>IF(Data!$AF199=0,"",IF(P203="","",(0.7*U203+0.3*V203)))</f>
        <v>100</v>
      </c>
      <c r="J203" s="29">
        <f>IF(Data!$AF199=0,"",IF(Q202="","",IF(S203=0,100,IF(AND(S203&gt;0,S203&lt;0.3),100-(S203*6),IF(AND(S203&gt;=0.3,S203&lt;0.7),100-(S203*7),IF(AND(S203&gt;=0.7,S203&lt;1),100-(S203*8),IF(AND(S203&gt;=1,S203&lt;1.3),100-(S203*9),IF(AND(S203&gt;=1.3,S203&lt;1.7),100-(S203*10),IF(AND(S203&gt;=1.7,S203&lt;2),100-(S203*11),IF(AND(S203&gt;=2,S203&lt;2.3),100-(S203*12),IF(AND(S203&gt;=2.3,S203&lt;2.7),100-(S203*13),IF(AND(S203&gt;=2.7,S203&lt;3),100-(S203*14),IF(AND(S203&gt;=3,S203&lt;3.3),100-(S203*15),IF(AND(S203&gt;=3.3,S203&lt;3.7),100-(S203*16),IF(AND(S203&gt;=3.7,S203&lt;4),100-(S203*17),IF(AND(S203&gt;=4,S203&lt;4.3),100-(S203*18),IF(AND(S203&gt;=4.3,S203&lt;4.7),100-(S203*19),IF(AND(S203&gt;=4.7,S203&lt;=5),100-(S203*20),0))))))))))))))))))</f>
        <v>100</v>
      </c>
      <c r="K203" s="29">
        <f>IF(Data!$AF199=0,"",IF(AND(R203&lt;&gt;"",TRIM(Data!$B$5)="miles"),MAX(100-((R203*1000)/$C203),0),IF(AND(R203&lt;&gt;"",TRIM(Data!$B$5)="km"),MAX(100-((R203*1609.34)/$C203),0))))</f>
        <v>47.364151626839337</v>
      </c>
      <c r="L203" s="45">
        <f t="shared" si="5"/>
        <v>2</v>
      </c>
      <c r="M203" s="46">
        <f>Data!AK199</f>
        <v>0</v>
      </c>
      <c r="N203" s="47">
        <f>Data!AO199</f>
        <v>0</v>
      </c>
      <c r="O203" s="47">
        <f>Data!AS199</f>
        <v>0</v>
      </c>
      <c r="P203" s="47">
        <f>Data!AW199</f>
        <v>0</v>
      </c>
      <c r="Q203" s="47">
        <f>Data!BA199</f>
        <v>0</v>
      </c>
      <c r="R203" s="48">
        <f>Data!BE199</f>
        <v>2</v>
      </c>
      <c r="S203" s="49">
        <f>100*(Data!BB199/$C203)</f>
        <v>0</v>
      </c>
      <c r="T203" s="49">
        <f>100*(Data!$AX199/$C203)</f>
        <v>0</v>
      </c>
      <c r="U203" s="49">
        <f>IF(Data!$AF199=0,"",IF(Q202="","",IF(T203=0,100,IF(AND(T203&gt;0,T203&lt;0.3),100-(T203*6),IF(AND(T203&gt;=0.3,T203&lt;0.7),100-(T203*7),IF(AND(T203&gt;=0.7,T203&lt;1),100-(T203*8),IF(AND(T203&gt;=1,T203&lt;1.3),100-(T203*9),IF(AND(T203&gt;=1.3,T203&lt;1.7),100-(T203*10),IF(AND(T203&gt;=1.7,T203&lt;2),100-(T203*11),IF(AND(T203&gt;=2,T203&lt;2.3),100-(T203*12),IF(AND(T203&gt;=2.3,T203&lt;2.7),100-(T203*13),IF(AND(T203&gt;=2.7,T203&lt;3),100-(T203*14),IF(AND(T203&gt;=3,T203&lt;3.3),100-(T203*15),IF(AND(T203&gt;=3.3,T203&lt;3.7),100-(T203*16),IF(AND(T203&gt;=3.7,T203&lt;4),100-(T203*17),IF(AND(T203&gt;=4,T203&lt;4.3),100-(T203*18),IF(AND(T203&gt;=4.3,T203&lt;4.7),100-(T203*19),IF(AND(T203&gt;=4.7,T203&lt;=5),100-(T203*20),0))))))))))))))))))</f>
        <v>100</v>
      </c>
      <c r="V203" s="50">
        <f>IF(Data!$AF199=0,"",IF(AND(P203&lt;&gt;"",TRIM(Data!$B$5)="miles"),MAX(100-((P203*1000)/$C203),0),IF(AND(P203&lt;&gt;"",TRIM(Data!$B$5)="km"),MAX(100-((P203*1609.34)/$C203),0))))</f>
        <v>100</v>
      </c>
    </row>
    <row r="204" spans="1:22" x14ac:dyDescent="0.25">
      <c r="A204" s="27" t="str">
        <f>CONCATENATE(Data!F200," ",Data!G200)</f>
        <v xml:space="preserve"> </v>
      </c>
      <c r="B204" s="28" t="str">
        <f>CONCATENATE(Data!D200,Data!J200)</f>
        <v>CO16</v>
      </c>
      <c r="C204" s="93">
        <f>Data!AF200</f>
        <v>1437.1192626953125</v>
      </c>
      <c r="D204" s="58">
        <f>IF(Data!AF200=0,"-",IF(AND(R204="",Q204&lt;&gt;""),F204*$G$4+G204*$G$5+H204*$G$6+I204*$G$7+J204*$G$8,IF(AND(Q204="",P204&lt;&gt;""),F204*$G$4+G204*$G$5+H204*$G$6+I204*$G$7,IF(AND(P204="",O204&lt;&gt;""),F204*$G$4+G204*$G$5+H204*$G$6,IF(AND(O204="",N204&lt;&gt;""),F204*$G$4+G204*$G$5,IF(AND(N204="",M204&lt;&gt;""),F204*$G$4,F204*$G$4+G204*$G$5+H204*$G$6+I204*$G$7+J204*$G$8+K204*$G$9))))))</f>
        <v>71.632661697251507</v>
      </c>
      <c r="E204" s="30" t="str">
        <f>IF(Data!AF200=0,"",IF(D204&lt;$K$7,$J$8,IF(AND(D204&gt;=$K$7,D204&lt;$K$6),$J$7,IF(AND(D204&gt;=$K$6,D204&lt;$K$5),$J$6,IF(D204&gt;=$K$5,$J$5)))))</f>
        <v>Medium Risk</v>
      </c>
      <c r="F204" s="29">
        <f>IF(Data!$AF200=0,"",IF(AND(M204&lt;&gt;"",TRIM(Data!$B$5)="miles"),MAX(100-((M204*1000)/$C204),0),IF(AND(M204&lt;&gt;"",TRIM(Data!$B$5)="km"),MAX(100-((M204*1609.34)/$C204),0))))</f>
        <v>100</v>
      </c>
      <c r="G204" s="29">
        <f>IF(Data!$AF200=0,"",IF(AND(N204&lt;&gt;"",TRIM(Data!$B$5)="miles"),MAX(100-((N204*1000)/$C204),0),IF(AND(N204&lt;&gt;"",TRIM(Data!$B$5)="km"),MAX(100-((N204*1609.34)/$C204),0))))</f>
        <v>99.304163526328011</v>
      </c>
      <c r="H204" s="29">
        <f>IF(Data!$AF200=0,"",IF(AND(O204&lt;&gt;"",TRIM(Data!$B$5)="miles"),MAX(100-((O204*1000)/$C204),0),IF(AND(O204&lt;&gt;"",TRIM(Data!$B$5)="km"),MAX(100-((O204*1609.34)/$C204),0))))</f>
        <v>100</v>
      </c>
      <c r="I204" s="29">
        <f>IF(Data!$AF200=0,"",IF(P204="","",(0.7*U204+0.3*V204)))</f>
        <v>32.212918374652723</v>
      </c>
      <c r="J204" s="29">
        <f>IF(Data!$AF200=0,"",IF(Q203="","",IF(S204=0,100,IF(AND(S204&gt;0,S204&lt;0.3),100-(S204*6),IF(AND(S204&gt;=0.3,S204&lt;0.7),100-(S204*7),IF(AND(S204&gt;=0.7,S204&lt;1),100-(S204*8),IF(AND(S204&gt;=1,S204&lt;1.3),100-(S204*9),IF(AND(S204&gt;=1.3,S204&lt;1.7),100-(S204*10),IF(AND(S204&gt;=1.7,S204&lt;2),100-(S204*11),IF(AND(S204&gt;=2,S204&lt;2.3),100-(S204*12),IF(AND(S204&gt;=2.3,S204&lt;2.7),100-(S204*13),IF(AND(S204&gt;=2.7,S204&lt;3),100-(S204*14),IF(AND(S204&gt;=3,S204&lt;3.3),100-(S204*15),IF(AND(S204&gt;=3.3,S204&lt;3.7),100-(S204*16),IF(AND(S204&gt;=3.7,S204&lt;4),100-(S204*17),IF(AND(S204&gt;=4,S204&lt;4.3),100-(S204*18),IF(AND(S204&gt;=4.3,S204&lt;4.7),100-(S204*19),IF(AND(S204&gt;=4.7,S204&lt;=5),100-(S204*20),0))))))))))))))))))</f>
        <v>100</v>
      </c>
      <c r="K204" s="29">
        <f>IF(Data!$AF200=0,"",IF(AND(R204&lt;&gt;"",TRIM(Data!$B$5)="miles"),MAX(100-((R204*1000)/$C204),0),IF(AND(R204&lt;&gt;"",TRIM(Data!$B$5)="km"),MAX(100-((R204*1609.34)/$C204),0))))</f>
        <v>88.170779947576136</v>
      </c>
      <c r="L204" s="45">
        <f t="shared" si="5"/>
        <v>127</v>
      </c>
      <c r="M204" s="46">
        <f>Data!AK200</f>
        <v>0</v>
      </c>
      <c r="N204" s="47">
        <f>Data!AO200</f>
        <v>1</v>
      </c>
      <c r="O204" s="47">
        <f>Data!AS200</f>
        <v>0</v>
      </c>
      <c r="P204" s="47">
        <f>Data!AW200</f>
        <v>109</v>
      </c>
      <c r="Q204" s="47">
        <f>Data!BA200</f>
        <v>0</v>
      </c>
      <c r="R204" s="48">
        <f>Data!BE200</f>
        <v>17</v>
      </c>
      <c r="S204" s="49">
        <f>100*(Data!BB200/$C204)</f>
        <v>0</v>
      </c>
      <c r="T204" s="49">
        <f>100*(Data!$AX200/$C204)</f>
        <v>3.7843049526279935</v>
      </c>
      <c r="U204" s="49">
        <f>IF(Data!$AF200=0,"",IF(Q203="","",IF(T204=0,100,IF(AND(T204&gt;0,T204&lt;0.3),100-(T204*6),IF(AND(T204&gt;=0.3,T204&lt;0.7),100-(T204*7),IF(AND(T204&gt;=0.7,T204&lt;1),100-(T204*8),IF(AND(T204&gt;=1,T204&lt;1.3),100-(T204*9),IF(AND(T204&gt;=1.3,T204&lt;1.7),100-(T204*10),IF(AND(T204&gt;=1.7,T204&lt;2),100-(T204*11),IF(AND(T204&gt;=2,T204&lt;2.3),100-(T204*12),IF(AND(T204&gt;=2.3,T204&lt;2.7),100-(T204*13),IF(AND(T204&gt;=2.7,T204&lt;3),100-(T204*14),IF(AND(T204&gt;=3,T204&lt;3.3),100-(T204*15),IF(AND(T204&gt;=3.3,T204&lt;3.7),100-(T204*16),IF(AND(T204&gt;=3.7,T204&lt;4),100-(T204*17),IF(AND(T204&gt;=4,T204&lt;4.3),100-(T204*18),IF(AND(T204&gt;=4.3,T204&lt;4.7),100-(T204*19),IF(AND(T204&gt;=4.7,T204&lt;=5),100-(T204*20),0))))))))))))))))))</f>
        <v>35.666815805324106</v>
      </c>
      <c r="V204" s="50">
        <f>IF(Data!$AF200=0,"",IF(AND(P204&lt;&gt;"",TRIM(Data!$B$5)="miles"),MAX(100-((P204*1000)/$C204),0),IF(AND(P204&lt;&gt;"",TRIM(Data!$B$5)="km"),MAX(100-((P204*1609.34)/$C204),0))))</f>
        <v>24.153824369752826</v>
      </c>
    </row>
    <row r="205" spans="1:22" x14ac:dyDescent="0.25">
      <c r="A205" s="27" t="str">
        <f>CONCATENATE(Data!F201," ",Data!G201)</f>
        <v xml:space="preserve"> </v>
      </c>
      <c r="B205" s="28" t="str">
        <f>CONCATENATE(Data!D201,Data!J201)</f>
        <v>GE01</v>
      </c>
      <c r="C205" s="93">
        <f>Data!AF201</f>
        <v>4.3980255126953125</v>
      </c>
      <c r="D205" s="58">
        <f>IF(Data!AF201=0,"-",IF(AND(R205="",Q205&lt;&gt;""),F205*$G$4+G205*$G$5+H205*$G$6+I205*$G$7+J205*$G$8,IF(AND(Q205="",P205&lt;&gt;""),F205*$G$4+G205*$G$5+H205*$G$6+I205*$G$7,IF(AND(P205="",O205&lt;&gt;""),F205*$G$4+G205*$G$5+H205*$G$6,IF(AND(O205="",N205&lt;&gt;""),F205*$G$4+G205*$G$5,IF(AND(N205="",M205&lt;&gt;""),F205*$G$4,F205*$G$4+G205*$G$5+H205*$G$6+I205*$G$7+J205*$G$8+K205*$G$9))))))</f>
        <v>90</v>
      </c>
      <c r="E205" s="30" t="str">
        <f>IF(Data!AF201=0,"",IF(D205&lt;$K$7,$J$8,IF(AND(D205&gt;=$K$7,D205&lt;$K$6),$J$7,IF(AND(D205&gt;=$K$6,D205&lt;$K$5),$J$6,IF(D205&gt;=$K$5,$J$5)))))</f>
        <v>Mild Risk</v>
      </c>
      <c r="F205" s="29">
        <f>IF(Data!$AF201=0,"",IF(AND(M205&lt;&gt;"",TRIM(Data!$B$5)="miles"),MAX(100-((M205*1000)/$C205),0),IF(AND(M205&lt;&gt;"",TRIM(Data!$B$5)="km"),MAX(100-((M205*1609.34)/$C205),0))))</f>
        <v>100</v>
      </c>
      <c r="G205" s="29">
        <f>IF(Data!$AF201=0,"",IF(AND(N205&lt;&gt;"",TRIM(Data!$B$5)="miles"),MAX(100-((N205*1000)/$C205),0),IF(AND(N205&lt;&gt;"",TRIM(Data!$B$5)="km"),MAX(100-((N205*1609.34)/$C205),0))))</f>
        <v>100</v>
      </c>
      <c r="H205" s="29">
        <f>IF(Data!$AF201=0,"",IF(AND(O205&lt;&gt;"",TRIM(Data!$B$5)="miles"),MAX(100-((O205*1000)/$C205),0),IF(AND(O205&lt;&gt;"",TRIM(Data!$B$5)="km"),MAX(100-((O205*1609.34)/$C205),0))))</f>
        <v>100</v>
      </c>
      <c r="I205" s="29">
        <f>IF(Data!$AF201=0,"",IF(P205="","",(0.7*U205+0.3*V205)))</f>
        <v>100</v>
      </c>
      <c r="J205" s="29">
        <f>IF(Data!$AF201=0,"",IF(Q204="","",IF(S205=0,100,IF(AND(S205&gt;0,S205&lt;0.3),100-(S205*6),IF(AND(S205&gt;=0.3,S205&lt;0.7),100-(S205*7),IF(AND(S205&gt;=0.7,S205&lt;1),100-(S205*8),IF(AND(S205&gt;=1,S205&lt;1.3),100-(S205*9),IF(AND(S205&gt;=1.3,S205&lt;1.7),100-(S205*10),IF(AND(S205&gt;=1.7,S205&lt;2),100-(S205*11),IF(AND(S205&gt;=2,S205&lt;2.3),100-(S205*12),IF(AND(S205&gt;=2.3,S205&lt;2.7),100-(S205*13),IF(AND(S205&gt;=2.7,S205&lt;3),100-(S205*14),IF(AND(S205&gt;=3,S205&lt;3.3),100-(S205*15),IF(AND(S205&gt;=3.3,S205&lt;3.7),100-(S205*16),IF(AND(S205&gt;=3.7,S205&lt;4),100-(S205*17),IF(AND(S205&gt;=4,S205&lt;4.3),100-(S205*18),IF(AND(S205&gt;=4.3,S205&lt;4.7),100-(S205*19),IF(AND(S205&gt;=4.7,S205&lt;=5),100-(S205*20),0))))))))))))))))))</f>
        <v>100</v>
      </c>
      <c r="K205" s="29">
        <f>IF(Data!$AF201=0,"",IF(AND(R205&lt;&gt;"",TRIM(Data!$B$5)="miles"),MAX(100-((R205*1000)/$C205),0),IF(AND(R205&lt;&gt;"",TRIM(Data!$B$5)="km"),MAX(100-((R205*1609.34)/$C205),0))))</f>
        <v>0</v>
      </c>
      <c r="L205" s="45">
        <f t="shared" si="5"/>
        <v>2</v>
      </c>
      <c r="M205" s="46">
        <f>Data!AK201</f>
        <v>0</v>
      </c>
      <c r="N205" s="47">
        <f>Data!AO201</f>
        <v>0</v>
      </c>
      <c r="O205" s="47">
        <f>Data!AS201</f>
        <v>0</v>
      </c>
      <c r="P205" s="47">
        <f>Data!AW201</f>
        <v>0</v>
      </c>
      <c r="Q205" s="47">
        <f>Data!BA201</f>
        <v>0</v>
      </c>
      <c r="R205" s="48">
        <f>Data!BE201</f>
        <v>2</v>
      </c>
      <c r="S205" s="49">
        <f>100*(Data!BB201/$C205)</f>
        <v>0</v>
      </c>
      <c r="T205" s="49">
        <f>100*(Data!$AX201/$C205)</f>
        <v>0</v>
      </c>
      <c r="U205" s="49">
        <f>IF(Data!$AF201=0,"",IF(Q204="","",IF(T205=0,100,IF(AND(T205&gt;0,T205&lt;0.3),100-(T205*6),IF(AND(T205&gt;=0.3,T205&lt;0.7),100-(T205*7),IF(AND(T205&gt;=0.7,T205&lt;1),100-(T205*8),IF(AND(T205&gt;=1,T205&lt;1.3),100-(T205*9),IF(AND(T205&gt;=1.3,T205&lt;1.7),100-(T205*10),IF(AND(T205&gt;=1.7,T205&lt;2),100-(T205*11),IF(AND(T205&gt;=2,T205&lt;2.3),100-(T205*12),IF(AND(T205&gt;=2.3,T205&lt;2.7),100-(T205*13),IF(AND(T205&gt;=2.7,T205&lt;3),100-(T205*14),IF(AND(T205&gt;=3,T205&lt;3.3),100-(T205*15),IF(AND(T205&gt;=3.3,T205&lt;3.7),100-(T205*16),IF(AND(T205&gt;=3.7,T205&lt;4),100-(T205*17),IF(AND(T205&gt;=4,T205&lt;4.3),100-(T205*18),IF(AND(T205&gt;=4.3,T205&lt;4.7),100-(T205*19),IF(AND(T205&gt;=4.7,T205&lt;=5),100-(T205*20),0))))))))))))))))))</f>
        <v>100</v>
      </c>
      <c r="V205" s="50">
        <f>IF(Data!$AF201=0,"",IF(AND(P205&lt;&gt;"",TRIM(Data!$B$5)="miles"),MAX(100-((P205*1000)/$C205),0),IF(AND(P205&lt;&gt;"",TRIM(Data!$B$5)="km"),MAX(100-((P205*1609.34)/$C205),0))))</f>
        <v>100</v>
      </c>
    </row>
    <row r="206" spans="1:22" x14ac:dyDescent="0.25">
      <c r="A206" s="27" t="str">
        <f>CONCATENATE(Data!F202," ",Data!G202)</f>
        <v xml:space="preserve"> </v>
      </c>
      <c r="B206" s="28" t="str">
        <f>CONCATENATE(Data!D202,Data!J202)</f>
        <v>JS07</v>
      </c>
      <c r="C206" s="93">
        <f>Data!AF202</f>
        <v>946.997314453125</v>
      </c>
      <c r="D206" s="58">
        <f>IF(Data!AF202=0,"-",IF(AND(R206="",Q206&lt;&gt;""),F206*$G$4+G206*$G$5+H206*$G$6+I206*$G$7+J206*$G$8,IF(AND(Q206="",P206&lt;&gt;""),F206*$G$4+G206*$G$5+H206*$G$6+I206*$G$7,IF(AND(P206="",O206&lt;&gt;""),F206*$G$4+G206*$G$5+H206*$G$6,IF(AND(O206="",N206&lt;&gt;""),F206*$G$4+G206*$G$5,IF(AND(N206="",M206&lt;&gt;""),F206*$G$4,F206*$G$4+G206*$G$5+H206*$G$6+I206*$G$7+J206*$G$8+K206*$G$9))))))</f>
        <v>55.564929344677786</v>
      </c>
      <c r="E206" s="30" t="str">
        <f>IF(Data!AF202=0,"",IF(D206&lt;$K$7,$J$8,IF(AND(D206&gt;=$K$7,D206&lt;$K$6),$J$7,IF(AND(D206&gt;=$K$6,D206&lt;$K$5),$J$6,IF(D206&gt;=$K$5,$J$5)))))</f>
        <v>High Risk</v>
      </c>
      <c r="F206" s="29">
        <f>IF(Data!$AF202=0,"",IF(AND(M206&lt;&gt;"",TRIM(Data!$B$5)="miles"),MAX(100-((M206*1000)/$C206),0),IF(AND(M206&lt;&gt;"",TRIM(Data!$B$5)="km"),MAX(100-((M206*1609.34)/$C206),0))))</f>
        <v>100</v>
      </c>
      <c r="G206" s="29">
        <f>IF(Data!$AF202=0,"",IF(AND(N206&lt;&gt;"",TRIM(Data!$B$5)="miles"),MAX(100-((N206*1000)/$C206),0),IF(AND(N206&lt;&gt;"",TRIM(Data!$B$5)="km"),MAX(100-((N206*1609.34)/$C206),0))))</f>
        <v>94.720153981759267</v>
      </c>
      <c r="H206" s="29">
        <f>IF(Data!$AF202=0,"",IF(AND(O206&lt;&gt;"",TRIM(Data!$B$5)="miles"),MAX(100-((O206*1000)/$C206),0),IF(AND(O206&lt;&gt;"",TRIM(Data!$B$5)="km"),MAX(100-((O206*1609.34)/$C206),0))))</f>
        <v>96.83209238905556</v>
      </c>
      <c r="I206" s="29">
        <f>IF(Data!$AF202=0,"",IF(P206="","",(0.7*U206+0.3*V206)))</f>
        <v>0</v>
      </c>
      <c r="J206" s="29">
        <f>IF(Data!$AF202=0,"",IF(Q205="","",IF(S206=0,100,IF(AND(S206&gt;0,S206&lt;0.3),100-(S206*6),IF(AND(S206&gt;=0.3,S206&lt;0.7),100-(S206*7),IF(AND(S206&gt;=0.7,S206&lt;1),100-(S206*8),IF(AND(S206&gt;=1,S206&lt;1.3),100-(S206*9),IF(AND(S206&gt;=1.3,S206&lt;1.7),100-(S206*10),IF(AND(S206&gt;=1.7,S206&lt;2),100-(S206*11),IF(AND(S206&gt;=2,S206&lt;2.3),100-(S206*12),IF(AND(S206&gt;=2.3,S206&lt;2.7),100-(S206*13),IF(AND(S206&gt;=2.7,S206&lt;3),100-(S206*14),IF(AND(S206&gt;=3,S206&lt;3.3),100-(S206*15),IF(AND(S206&gt;=3.3,S206&lt;3.7),100-(S206*16),IF(AND(S206&gt;=3.7,S206&lt;4),100-(S206*17),IF(AND(S206&gt;=4,S206&lt;4.3),100-(S206*18),IF(AND(S206&gt;=4.3,S206&lt;4.7),100-(S206*19),IF(AND(S206&gt;=4.7,S206&lt;=5),100-(S206*20),0))))))))))))))))))</f>
        <v>100</v>
      </c>
      <c r="K206" s="29">
        <f>IF(Data!$AF202=0,"",IF(AND(R206&lt;&gt;"",TRIM(Data!$B$5)="miles"),MAX(100-((R206*1000)/$C206),0),IF(AND(R206&lt;&gt;"",TRIM(Data!$B$5)="km"),MAX(100-((R206*1609.34)/$C206),0))))</f>
        <v>64.097047075963019</v>
      </c>
      <c r="L206" s="45">
        <f t="shared" ref="L206:L212" si="6">SUM(M206:R206)</f>
        <v>139</v>
      </c>
      <c r="M206" s="46">
        <f>Data!AK202</f>
        <v>0</v>
      </c>
      <c r="N206" s="47">
        <f>Data!AO202</f>
        <v>5</v>
      </c>
      <c r="O206" s="47">
        <f>Data!AS202</f>
        <v>3</v>
      </c>
      <c r="P206" s="47">
        <f>Data!AW202</f>
        <v>97</v>
      </c>
      <c r="Q206" s="47">
        <f>Data!BA202</f>
        <v>0</v>
      </c>
      <c r="R206" s="48">
        <f>Data!BE202</f>
        <v>34</v>
      </c>
      <c r="S206" s="49">
        <f>100*(Data!BB202/$C206)</f>
        <v>0</v>
      </c>
      <c r="T206" s="49">
        <f>100*(Data!$AX202/$C206)</f>
        <v>10.55586121558658</v>
      </c>
      <c r="U206" s="49">
        <f>IF(Data!$AF202=0,"",IF(Q205="","",IF(T206=0,100,IF(AND(T206&gt;0,T206&lt;0.3),100-(T206*6),IF(AND(T206&gt;=0.3,T206&lt;0.7),100-(T206*7),IF(AND(T206&gt;=0.7,T206&lt;1),100-(T206*8),IF(AND(T206&gt;=1,T206&lt;1.3),100-(T206*9),IF(AND(T206&gt;=1.3,T206&lt;1.7),100-(T206*10),IF(AND(T206&gt;=1.7,T206&lt;2),100-(T206*11),IF(AND(T206&gt;=2,T206&lt;2.3),100-(T206*12),IF(AND(T206&gt;=2.3,T206&lt;2.7),100-(T206*13),IF(AND(T206&gt;=2.7,T206&lt;3),100-(T206*14),IF(AND(T206&gt;=3,T206&lt;3.3),100-(T206*15),IF(AND(T206&gt;=3.3,T206&lt;3.7),100-(T206*16),IF(AND(T206&gt;=3.7,T206&lt;4),100-(T206*17),IF(AND(T206&gt;=4,T206&lt;4.3),100-(T206*18),IF(AND(T206&gt;=4.3,T206&lt;4.7),100-(T206*19),IF(AND(T206&gt;=4.7,T206&lt;=5),100-(T206*20),0))))))))))))))))))</f>
        <v>0</v>
      </c>
      <c r="V206" s="50">
        <f>IF(Data!$AF202=0,"",IF(AND(P206&lt;&gt;"",TRIM(Data!$B$5)="miles"),MAX(100-((P206*1000)/$C206),0),IF(AND(P206&lt;&gt;"",TRIM(Data!$B$5)="km"),MAX(100-((P206*1609.34)/$C206),0))))</f>
        <v>0</v>
      </c>
    </row>
    <row r="207" spans="1:22" x14ac:dyDescent="0.25">
      <c r="A207" s="27" t="str">
        <f>CONCATENATE(Data!F203," ",Data!G203)</f>
        <v xml:space="preserve"> </v>
      </c>
      <c r="B207" s="28" t="str">
        <f>CONCATENATE(Data!D203,Data!J203)</f>
        <v>JS07</v>
      </c>
      <c r="C207" s="93">
        <f>Data!AF203</f>
        <v>820.3135986328125</v>
      </c>
      <c r="D207" s="58">
        <f>IF(Data!AF203=0,"-",IF(AND(R207="",Q207&lt;&gt;""),F207*$G$4+G207*$G$5+H207*$G$6+I207*$G$7+J207*$G$8,IF(AND(Q207="",P207&lt;&gt;""),F207*$G$4+G207*$G$5+H207*$G$6+I207*$G$7,IF(AND(P207="",O207&lt;&gt;""),F207*$G$4+G207*$G$5+H207*$G$6,IF(AND(O207="",N207&lt;&gt;""),F207*$G$4+G207*$G$5,IF(AND(N207="",M207&lt;&gt;""),F207*$G$4,F207*$G$4+G207*$G$5+H207*$G$6+I207*$G$7+J207*$G$8+K207*$G$9))))))</f>
        <v>54.758102258493999</v>
      </c>
      <c r="E207" s="30" t="str">
        <f>IF(Data!AF203=0,"",IF(D207&lt;$K$7,$J$8,IF(AND(D207&gt;=$K$7,D207&lt;$K$6),$J$7,IF(AND(D207&gt;=$K$6,D207&lt;$K$5),$J$6,IF(D207&gt;=$K$5,$J$5)))))</f>
        <v>High Risk</v>
      </c>
      <c r="F207" s="29">
        <f>IF(Data!$AF203=0,"",IF(AND(M207&lt;&gt;"",TRIM(Data!$B$5)="miles"),MAX(100-((M207*1000)/$C207),0),IF(AND(M207&lt;&gt;"",TRIM(Data!$B$5)="km"),MAX(100-((M207*1609.34)/$C207),0))))</f>
        <v>92.68572408161954</v>
      </c>
      <c r="G207" s="29">
        <f>IF(Data!$AF203=0,"",IF(AND(N207&lt;&gt;"",TRIM(Data!$B$5)="miles"),MAX(100-((N207*1000)/$C207),0),IF(AND(N207&lt;&gt;"",TRIM(Data!$B$5)="km"),MAX(100-((N207*1609.34)/$C207),0))))</f>
        <v>97.561908027206513</v>
      </c>
      <c r="H207" s="29">
        <f>IF(Data!$AF203=0,"",IF(AND(O207&lt;&gt;"",TRIM(Data!$B$5)="miles"),MAX(100-((O207*1000)/$C207),0),IF(AND(O207&lt;&gt;"",TRIM(Data!$B$5)="km"),MAX(100-((O207*1609.34)/$C207),0))))</f>
        <v>96.342862040809763</v>
      </c>
      <c r="I207" s="29">
        <f>IF(Data!$AF203=0,"",IF(P207="","",(0.7*U207+0.3*V207)))</f>
        <v>0</v>
      </c>
      <c r="J207" s="29">
        <f>IF(Data!$AF203=0,"",IF(Q206="","",IF(S207=0,100,IF(AND(S207&gt;0,S207&lt;0.3),100-(S207*6),IF(AND(S207&gt;=0.3,S207&lt;0.7),100-(S207*7),IF(AND(S207&gt;=0.7,S207&lt;1),100-(S207*8),IF(AND(S207&gt;=1,S207&lt;1.3),100-(S207*9),IF(AND(S207&gt;=1.3,S207&lt;1.7),100-(S207*10),IF(AND(S207&gt;=1.7,S207&lt;2),100-(S207*11),IF(AND(S207&gt;=2,S207&lt;2.3),100-(S207*12),IF(AND(S207&gt;=2.3,S207&lt;2.7),100-(S207*13),IF(AND(S207&gt;=2.7,S207&lt;3),100-(S207*14),IF(AND(S207&gt;=3,S207&lt;3.3),100-(S207*15),IF(AND(S207&gt;=3.3,S207&lt;3.7),100-(S207*16),IF(AND(S207&gt;=3.7,S207&lt;4),100-(S207*17),IF(AND(S207&gt;=4,S207&lt;4.3),100-(S207*18),IF(AND(S207&gt;=4.3,S207&lt;4.7),100-(S207*19),IF(AND(S207&gt;=4.7,S207&lt;=5),100-(S207*20),0))))))))))))))))))</f>
        <v>100</v>
      </c>
      <c r="K207" s="29">
        <f>IF(Data!$AF203=0,"",IF(AND(R207&lt;&gt;"",TRIM(Data!$B$5)="miles"),MAX(100-((R207*1000)/$C207),0),IF(AND(R207&lt;&gt;"",TRIM(Data!$B$5)="km"),MAX(100-((R207*1609.34)/$C207),0))))</f>
        <v>60.990528435304178</v>
      </c>
      <c r="L207" s="45">
        <f t="shared" si="6"/>
        <v>175</v>
      </c>
      <c r="M207" s="46">
        <f>Data!AK203</f>
        <v>6</v>
      </c>
      <c r="N207" s="47">
        <f>Data!AO203</f>
        <v>2</v>
      </c>
      <c r="O207" s="47">
        <f>Data!AS203</f>
        <v>3</v>
      </c>
      <c r="P207" s="47">
        <f>Data!AW203</f>
        <v>132</v>
      </c>
      <c r="Q207" s="47">
        <f>Data!BA203</f>
        <v>0</v>
      </c>
      <c r="R207" s="48">
        <f>Data!BE203</f>
        <v>32</v>
      </c>
      <c r="S207" s="49">
        <f>100*(Data!BB203/$C207)</f>
        <v>0</v>
      </c>
      <c r="T207" s="49">
        <f>100*(Data!$AX203/$C207)</f>
        <v>19.34014708908872</v>
      </c>
      <c r="U207" s="49">
        <f>IF(Data!$AF203=0,"",IF(Q206="","",IF(T207=0,100,IF(AND(T207&gt;0,T207&lt;0.3),100-(T207*6),IF(AND(T207&gt;=0.3,T207&lt;0.7),100-(T207*7),IF(AND(T207&gt;=0.7,T207&lt;1),100-(T207*8),IF(AND(T207&gt;=1,T207&lt;1.3),100-(T207*9),IF(AND(T207&gt;=1.3,T207&lt;1.7),100-(T207*10),IF(AND(T207&gt;=1.7,T207&lt;2),100-(T207*11),IF(AND(T207&gt;=2,T207&lt;2.3),100-(T207*12),IF(AND(T207&gt;=2.3,T207&lt;2.7),100-(T207*13),IF(AND(T207&gt;=2.7,T207&lt;3),100-(T207*14),IF(AND(T207&gt;=3,T207&lt;3.3),100-(T207*15),IF(AND(T207&gt;=3.3,T207&lt;3.7),100-(T207*16),IF(AND(T207&gt;=3.7,T207&lt;4),100-(T207*17),IF(AND(T207&gt;=4,T207&lt;4.3),100-(T207*18),IF(AND(T207&gt;=4.3,T207&lt;4.7),100-(T207*19),IF(AND(T207&gt;=4.7,T207&lt;=5),100-(T207*20),0))))))))))))))))))</f>
        <v>0</v>
      </c>
      <c r="V207" s="50">
        <f>IF(Data!$AF203=0,"",IF(AND(P207&lt;&gt;"",TRIM(Data!$B$5)="miles"),MAX(100-((P207*1000)/$C207),0),IF(AND(P207&lt;&gt;"",TRIM(Data!$B$5)="km"),MAX(100-((P207*1609.34)/$C207),0))))</f>
        <v>0</v>
      </c>
    </row>
    <row r="208" spans="1:22" x14ac:dyDescent="0.25">
      <c r="A208" s="27" t="str">
        <f>CONCATENATE(Data!F204," ",Data!G204)</f>
        <v xml:space="preserve"> </v>
      </c>
      <c r="B208" s="28" t="str">
        <f>CONCATENATE(Data!D204,Data!J204)</f>
        <v>CL09</v>
      </c>
      <c r="C208" s="93">
        <f>Data!AF204</f>
        <v>455.53640747070313</v>
      </c>
      <c r="D208" s="58">
        <f>IF(Data!AF204=0,"-",IF(AND(R208="",Q208&lt;&gt;""),F208*$G$4+G208*$G$5+H208*$G$6+I208*$G$7+J208*$G$8,IF(AND(Q208="",P208&lt;&gt;""),F208*$G$4+G208*$G$5+H208*$G$6+I208*$G$7,IF(AND(P208="",O208&lt;&gt;""),F208*$G$4+G208*$G$5+H208*$G$6,IF(AND(O208="",N208&lt;&gt;""),F208*$G$4+G208*$G$5,IF(AND(N208="",M208&lt;&gt;""),F208*$G$4,F208*$G$4+G208*$G$5+H208*$G$6+I208*$G$7+J208*$G$8+K208*$G$9))))))</f>
        <v>98.682871467219471</v>
      </c>
      <c r="E208" s="30" t="str">
        <f>IF(Data!AF204=0,"",IF(D208&lt;$K$7,$J$8,IF(AND(D208&gt;=$K$7,D208&lt;$K$6),$J$7,IF(AND(D208&gt;=$K$6,D208&lt;$K$5),$J$6,IF(D208&gt;=$K$5,$J$5)))))</f>
        <v>Low Risk</v>
      </c>
      <c r="F208" s="29">
        <f>IF(Data!$AF204=0,"",IF(AND(M208&lt;&gt;"",TRIM(Data!$B$5)="miles"),MAX(100-((M208*1000)/$C208),0),IF(AND(M208&lt;&gt;"",TRIM(Data!$B$5)="km"),MAX(100-((M208*1609.34)/$C208),0))))</f>
        <v>100</v>
      </c>
      <c r="G208" s="29">
        <f>IF(Data!$AF204=0,"",IF(AND(N208&lt;&gt;"",TRIM(Data!$B$5)="miles"),MAX(100-((N208*1000)/$C208),0),IF(AND(N208&lt;&gt;"",TRIM(Data!$B$5)="km"),MAX(100-((N208*1609.34)/$C208),0))))</f>
        <v>100</v>
      </c>
      <c r="H208" s="29">
        <f>IF(Data!$AF204=0,"",IF(AND(O208&lt;&gt;"",TRIM(Data!$B$5)="miles"),MAX(100-((O208*1000)/$C208),0),IF(AND(O208&lt;&gt;"",TRIM(Data!$B$5)="km"),MAX(100-((O208*1609.34)/$C208),0))))</f>
        <v>100</v>
      </c>
      <c r="I208" s="29">
        <f>IF(Data!$AF204=0,"",IF(P208="","",(0.7*U208+0.3*V208)))</f>
        <v>100</v>
      </c>
      <c r="J208" s="29">
        <f>IF(Data!$AF204=0,"",IF(Q207="","",IF(S208=0,100,IF(AND(S208&gt;0,S208&lt;0.3),100-(S208*6),IF(AND(S208&gt;=0.3,S208&lt;0.7),100-(S208*7),IF(AND(S208&gt;=0.7,S208&lt;1),100-(S208*8),IF(AND(S208&gt;=1,S208&lt;1.3),100-(S208*9),IF(AND(S208&gt;=1.3,S208&lt;1.7),100-(S208*10),IF(AND(S208&gt;=1.7,S208&lt;2),100-(S208*11),IF(AND(S208&gt;=2,S208&lt;2.3),100-(S208*12),IF(AND(S208&gt;=2.3,S208&lt;2.7),100-(S208*13),IF(AND(S208&gt;=2.7,S208&lt;3),100-(S208*14),IF(AND(S208&gt;=3,S208&lt;3.3),100-(S208*15),IF(AND(S208&gt;=3.3,S208&lt;3.7),100-(S208*16),IF(AND(S208&gt;=3.7,S208&lt;4),100-(S208*17),IF(AND(S208&gt;=4,S208&lt;4.3),100-(S208*18),IF(AND(S208&gt;=4.3,S208&lt;4.7),100-(S208*19),IF(AND(S208&gt;=4.7,S208&lt;=5),100-(S208*20),0))))))))))))))))))</f>
        <v>100</v>
      </c>
      <c r="K208" s="29">
        <f>IF(Data!$AF204=0,"",IF(AND(R208&lt;&gt;"",TRIM(Data!$B$5)="miles"),MAX(100-((R208*1000)/$C208),0),IF(AND(R208&lt;&gt;"",TRIM(Data!$B$5)="km"),MAX(100-((R208*1609.34)/$C208),0))))</f>
        <v>86.828714672194721</v>
      </c>
      <c r="L208" s="45">
        <f t="shared" si="6"/>
        <v>6</v>
      </c>
      <c r="M208" s="46">
        <f>Data!AK204</f>
        <v>0</v>
      </c>
      <c r="N208" s="47">
        <f>Data!AO204</f>
        <v>0</v>
      </c>
      <c r="O208" s="47">
        <f>Data!AS204</f>
        <v>0</v>
      </c>
      <c r="P208" s="47">
        <f>Data!AW204</f>
        <v>0</v>
      </c>
      <c r="Q208" s="47">
        <f>Data!BA204</f>
        <v>0</v>
      </c>
      <c r="R208" s="48">
        <f>Data!BE204</f>
        <v>6</v>
      </c>
      <c r="S208" s="49">
        <f>100*(Data!BB204/$C208)</f>
        <v>0</v>
      </c>
      <c r="T208" s="49">
        <f>100*(Data!$AX204/$C208)</f>
        <v>0</v>
      </c>
      <c r="U208" s="49">
        <f>IF(Data!$AF204=0,"",IF(Q207="","",IF(T208=0,100,IF(AND(T208&gt;0,T208&lt;0.3),100-(T208*6),IF(AND(T208&gt;=0.3,T208&lt;0.7),100-(T208*7),IF(AND(T208&gt;=0.7,T208&lt;1),100-(T208*8),IF(AND(T208&gt;=1,T208&lt;1.3),100-(T208*9),IF(AND(T208&gt;=1.3,T208&lt;1.7),100-(T208*10),IF(AND(T208&gt;=1.7,T208&lt;2),100-(T208*11),IF(AND(T208&gt;=2,T208&lt;2.3),100-(T208*12),IF(AND(T208&gt;=2.3,T208&lt;2.7),100-(T208*13),IF(AND(T208&gt;=2.7,T208&lt;3),100-(T208*14),IF(AND(T208&gt;=3,T208&lt;3.3),100-(T208*15),IF(AND(T208&gt;=3.3,T208&lt;3.7),100-(T208*16),IF(AND(T208&gt;=3.7,T208&lt;4),100-(T208*17),IF(AND(T208&gt;=4,T208&lt;4.3),100-(T208*18),IF(AND(T208&gt;=4.3,T208&lt;4.7),100-(T208*19),IF(AND(T208&gt;=4.7,T208&lt;=5),100-(T208*20),0))))))))))))))))))</f>
        <v>100</v>
      </c>
      <c r="V208" s="50">
        <f>IF(Data!$AF204=0,"",IF(AND(P208&lt;&gt;"",TRIM(Data!$B$5)="miles"),MAX(100-((P208*1000)/$C208),0),IF(AND(P208&lt;&gt;"",TRIM(Data!$B$5)="km"),MAX(100-((P208*1609.34)/$C208),0))))</f>
        <v>100</v>
      </c>
    </row>
    <row r="209" spans="1:22" x14ac:dyDescent="0.25">
      <c r="A209" s="27" t="str">
        <f>CONCATENATE(Data!F205," ",Data!G205)</f>
        <v xml:space="preserve"> </v>
      </c>
      <c r="B209" s="28" t="str">
        <f>CONCATENATE(Data!D205,Data!J205)</f>
        <v>CL09</v>
      </c>
      <c r="C209" s="93">
        <f>Data!AF205</f>
        <v>88.428482055664063</v>
      </c>
      <c r="D209" s="58">
        <f>IF(Data!AF205=0,"-",IF(AND(R209="",Q209&lt;&gt;""),F209*$G$4+G209*$G$5+H209*$G$6+I209*$G$7+J209*$G$8,IF(AND(Q209="",P209&lt;&gt;""),F209*$G$4+G209*$G$5+H209*$G$6+I209*$G$7,IF(AND(P209="",O209&lt;&gt;""),F209*$G$4+G209*$G$5+H209*$G$6,IF(AND(O209="",N209&lt;&gt;""),F209*$G$4+G209*$G$5,IF(AND(N209="",M209&lt;&gt;""),F209*$G$4,F209*$G$4+G209*$G$5+H209*$G$6+I209*$G$7+J209*$G$8+K209*$G$9))))))</f>
        <v>59.334397538397397</v>
      </c>
      <c r="E209" s="30" t="str">
        <f>IF(Data!AF205=0,"",IF(D209&lt;$K$7,$J$8,IF(AND(D209&gt;=$K$7,D209&lt;$K$6),$J$7,IF(AND(D209&gt;=$K$6,D209&lt;$K$5),$J$6,IF(D209&gt;=$K$5,$J$5)))))</f>
        <v>High Risk</v>
      </c>
      <c r="F209" s="29">
        <f>IF(Data!$AF205=0,"",IF(AND(M209&lt;&gt;"",TRIM(Data!$B$5)="miles"),MAX(100-((M209*1000)/$C209),0),IF(AND(M209&lt;&gt;"",TRIM(Data!$B$5)="km"),MAX(100-((M209*1609.34)/$C209),0))))</f>
        <v>88.691426373569101</v>
      </c>
      <c r="G209" s="29">
        <f>IF(Data!$AF205=0,"",IF(AND(N209&lt;&gt;"",TRIM(Data!$B$5)="miles"),MAX(100-((N209*1000)/$C209),0),IF(AND(N209&lt;&gt;"",TRIM(Data!$B$5)="km"),MAX(100-((N209*1609.34)/$C209),0))))</f>
        <v>100</v>
      </c>
      <c r="H209" s="29">
        <f>IF(Data!$AF205=0,"",IF(AND(O209&lt;&gt;"",TRIM(Data!$B$5)="miles"),MAX(100-((O209*1000)/$C209),0),IF(AND(O209&lt;&gt;"",TRIM(Data!$B$5)="km"),MAX(100-((O209*1609.34)/$C209),0))))</f>
        <v>66.074279120707331</v>
      </c>
      <c r="I209" s="29">
        <f>IF(Data!$AF205=0,"",IF(P209="","",(0.7*U209+0.3*V209)))</f>
        <v>9.6445674724243933</v>
      </c>
      <c r="J209" s="29">
        <f>IF(Data!$AF205=0,"",IF(Q208="","",IF(S209=0,100,IF(AND(S209&gt;0,S209&lt;0.3),100-(S209*6),IF(AND(S209&gt;=0.3,S209&lt;0.7),100-(S209*7),IF(AND(S209&gt;=0.7,S209&lt;1),100-(S209*8),IF(AND(S209&gt;=1,S209&lt;1.3),100-(S209*9),IF(AND(S209&gt;=1.3,S209&lt;1.7),100-(S209*10),IF(AND(S209&gt;=1.7,S209&lt;2),100-(S209*11),IF(AND(S209&gt;=2,S209&lt;2.3),100-(S209*12),IF(AND(S209&gt;=2.3,S209&lt;2.7),100-(S209*13),IF(AND(S209&gt;=2.7,S209&lt;3),100-(S209*14),IF(AND(S209&gt;=3,S209&lt;3.3),100-(S209*15),IF(AND(S209&gt;=3.3,S209&lt;3.7),100-(S209*16),IF(AND(S209&gt;=3.7,S209&lt;4),100-(S209*17),IF(AND(S209&gt;=4,S209&lt;4.3),100-(S209*18),IF(AND(S209&gt;=4.3,S209&lt;4.7),100-(S209*19),IF(AND(S209&gt;=4.7,S209&lt;=5),100-(S209*20),0))))))))))))))))))</f>
        <v>100</v>
      </c>
      <c r="K209" s="29">
        <f>IF(Data!$AF205=0,"",IF(AND(R209&lt;&gt;"",TRIM(Data!$B$5)="miles"),MAX(100-((R209*1000)/$C209),0),IF(AND(R209&lt;&gt;"",TRIM(Data!$B$5)="km"),MAX(100-((R209*1609.34)/$C209),0))))</f>
        <v>100</v>
      </c>
      <c r="L209" s="45">
        <f t="shared" si="6"/>
        <v>10</v>
      </c>
      <c r="M209" s="46">
        <f>Data!AK205</f>
        <v>1</v>
      </c>
      <c r="N209" s="47">
        <f>Data!AO205</f>
        <v>0</v>
      </c>
      <c r="O209" s="47">
        <f>Data!AS205</f>
        <v>3</v>
      </c>
      <c r="P209" s="47">
        <f>Data!AW205</f>
        <v>6</v>
      </c>
      <c r="Q209" s="47">
        <f>Data!BA205</f>
        <v>0</v>
      </c>
      <c r="R209" s="48">
        <f>Data!BE205</f>
        <v>0</v>
      </c>
      <c r="S209" s="49">
        <f>100*(Data!BB205/$C209)</f>
        <v>0</v>
      </c>
      <c r="T209" s="49">
        <f>100*(Data!$AX205/$C209)</f>
        <v>42.80942889598014</v>
      </c>
      <c r="U209" s="49">
        <f>IF(Data!$AF205=0,"",IF(Q208="","",IF(T209=0,100,IF(AND(T209&gt;0,T209&lt;0.3),100-(T209*6),IF(AND(T209&gt;=0.3,T209&lt;0.7),100-(T209*7),IF(AND(T209&gt;=0.7,T209&lt;1),100-(T209*8),IF(AND(T209&gt;=1,T209&lt;1.3),100-(T209*9),IF(AND(T209&gt;=1.3,T209&lt;1.7),100-(T209*10),IF(AND(T209&gt;=1.7,T209&lt;2),100-(T209*11),IF(AND(T209&gt;=2,T209&lt;2.3),100-(T209*12),IF(AND(T209&gt;=2.3,T209&lt;2.7),100-(T209*13),IF(AND(T209&gt;=2.7,T209&lt;3),100-(T209*14),IF(AND(T209&gt;=3,T209&lt;3.3),100-(T209*15),IF(AND(T209&gt;=3.3,T209&lt;3.7),100-(T209*16),IF(AND(T209&gt;=3.7,T209&lt;4),100-(T209*17),IF(AND(T209&gt;=4,T209&lt;4.3),100-(T209*18),IF(AND(T209&gt;=4.3,T209&lt;4.7),100-(T209*19),IF(AND(T209&gt;=4.7,T209&lt;=5),100-(T209*20),0))))))))))))))))))</f>
        <v>0</v>
      </c>
      <c r="V209" s="50">
        <f>IF(Data!$AF205=0,"",IF(AND(P209&lt;&gt;"",TRIM(Data!$B$5)="miles"),MAX(100-((P209*1000)/$C209),0),IF(AND(P209&lt;&gt;"",TRIM(Data!$B$5)="km"),MAX(100-((P209*1609.34)/$C209),0))))</f>
        <v>32.148558241414648</v>
      </c>
    </row>
    <row r="210" spans="1:22" x14ac:dyDescent="0.25">
      <c r="A210" s="27" t="str">
        <f>CONCATENATE(Data!F206," ",Data!G206)</f>
        <v xml:space="preserve"> </v>
      </c>
      <c r="B210" s="28" t="str">
        <f>CONCATENATE(Data!D206,Data!J206)</f>
        <v>CL93</v>
      </c>
      <c r="C210" s="93">
        <f>Data!AF206</f>
        <v>249.57563781738281</v>
      </c>
      <c r="D210" s="58">
        <f>IF(Data!AF206=0,"-",IF(AND(R210="",Q210&lt;&gt;""),F210*$G$4+G210*$G$5+H210*$G$6+I210*$G$7+J210*$G$8,IF(AND(Q210="",P210&lt;&gt;""),F210*$G$4+G210*$G$5+H210*$G$6+I210*$G$7,IF(AND(P210="",O210&lt;&gt;""),F210*$G$4+G210*$G$5+H210*$G$6,IF(AND(O210="",N210&lt;&gt;""),F210*$G$4+G210*$G$5,IF(AND(N210="",M210&lt;&gt;""),F210*$G$4,F210*$G$4+G210*$G$5+H210*$G$6+I210*$G$7+J210*$G$8+K210*$G$9))))))</f>
        <v>59.599319866015243</v>
      </c>
      <c r="E210" s="30" t="str">
        <f>IF(Data!AF206=0,"",IF(D210&lt;$K$7,$J$8,IF(AND(D210&gt;=$K$7,D210&lt;$K$6),$J$7,IF(AND(D210&gt;=$K$6,D210&lt;$K$5),$J$6,IF(D210&gt;=$K$5,$J$5)))))</f>
        <v>High Risk</v>
      </c>
      <c r="F210" s="29">
        <f>IF(Data!$AF206=0,"",IF(AND(M210&lt;&gt;"",TRIM(Data!$B$5)="miles"),MAX(100-((M210*1000)/$C210),0),IF(AND(M210&lt;&gt;"",TRIM(Data!$B$5)="km"),MAX(100-((M210*1609.34)/$C210),0))))</f>
        <v>95.99319866015243</v>
      </c>
      <c r="G210" s="29">
        <f>IF(Data!$AF206=0,"",IF(AND(N210&lt;&gt;"",TRIM(Data!$B$5)="miles"),MAX(100-((N210*1000)/$C210),0),IF(AND(N210&lt;&gt;"",TRIM(Data!$B$5)="km"),MAX(100-((N210*1609.34)/$C210),0))))</f>
        <v>100</v>
      </c>
      <c r="H210" s="29">
        <f>IF(Data!$AF206=0,"",IF(AND(O210&lt;&gt;"",TRIM(Data!$B$5)="miles"),MAX(100-((O210*1000)/$C210),0),IF(AND(O210&lt;&gt;"",TRIM(Data!$B$5)="km"),MAX(100-((O210*1609.34)/$C210),0))))</f>
        <v>100</v>
      </c>
      <c r="I210" s="29">
        <f>IF(Data!$AF206=0,"",IF(P210="","",(0.7*U210+0.3*V210)))</f>
        <v>0</v>
      </c>
      <c r="J210" s="29">
        <f>IF(Data!$AF206=0,"",IF(Q209="","",IF(S210=0,100,IF(AND(S210&gt;0,S210&lt;0.3),100-(S210*6),IF(AND(S210&gt;=0.3,S210&lt;0.7),100-(S210*7),IF(AND(S210&gt;=0.7,S210&lt;1),100-(S210*8),IF(AND(S210&gt;=1,S210&lt;1.3),100-(S210*9),IF(AND(S210&gt;=1.3,S210&lt;1.7),100-(S210*10),IF(AND(S210&gt;=1.7,S210&lt;2),100-(S210*11),IF(AND(S210&gt;=2,S210&lt;2.3),100-(S210*12),IF(AND(S210&gt;=2.3,S210&lt;2.7),100-(S210*13),IF(AND(S210&gt;=2.7,S210&lt;3),100-(S210*14),IF(AND(S210&gt;=3,S210&lt;3.3),100-(S210*15),IF(AND(S210&gt;=3.3,S210&lt;3.7),100-(S210*16),IF(AND(S210&gt;=3.7,S210&lt;4),100-(S210*17),IF(AND(S210&gt;=4,S210&lt;4.3),100-(S210*18),IF(AND(S210&gt;=4.3,S210&lt;4.7),100-(S210*19),IF(AND(S210&gt;=4.7,S210&lt;=5),100-(S210*20),0))))))))))))))))))</f>
        <v>100</v>
      </c>
      <c r="K210" s="29">
        <f>IF(Data!$AF206=0,"",IF(AND(R210&lt;&gt;"",TRIM(Data!$B$5)="miles"),MAX(100-((R210*1000)/$C210),0),IF(AND(R210&lt;&gt;"",TRIM(Data!$B$5)="km"),MAX(100-((R210*1609.34)/$C210),0))))</f>
        <v>100</v>
      </c>
      <c r="L210" s="45">
        <f t="shared" si="6"/>
        <v>36</v>
      </c>
      <c r="M210" s="46">
        <f>Data!AK206</f>
        <v>1</v>
      </c>
      <c r="N210" s="47">
        <f>Data!AO206</f>
        <v>0</v>
      </c>
      <c r="O210" s="47">
        <f>Data!AS206</f>
        <v>0</v>
      </c>
      <c r="P210" s="47">
        <f>Data!AW206</f>
        <v>35</v>
      </c>
      <c r="Q210" s="47">
        <f>Data!BA206</f>
        <v>0</v>
      </c>
      <c r="R210" s="48">
        <f>Data!BE206</f>
        <v>0</v>
      </c>
      <c r="S210" s="49">
        <f>100*(Data!BB206/$C210)</f>
        <v>0</v>
      </c>
      <c r="T210" s="49">
        <f>100*(Data!$AX206/$C210)</f>
        <v>19.187883558939063</v>
      </c>
      <c r="U210" s="49">
        <f>IF(Data!$AF206=0,"",IF(Q209="","",IF(T210=0,100,IF(AND(T210&gt;0,T210&lt;0.3),100-(T210*6),IF(AND(T210&gt;=0.3,T210&lt;0.7),100-(T210*7),IF(AND(T210&gt;=0.7,T210&lt;1),100-(T210*8),IF(AND(T210&gt;=1,T210&lt;1.3),100-(T210*9),IF(AND(T210&gt;=1.3,T210&lt;1.7),100-(T210*10),IF(AND(T210&gt;=1.7,T210&lt;2),100-(T210*11),IF(AND(T210&gt;=2,T210&lt;2.3),100-(T210*12),IF(AND(T210&gt;=2.3,T210&lt;2.7),100-(T210*13),IF(AND(T210&gt;=2.7,T210&lt;3),100-(T210*14),IF(AND(T210&gt;=3,T210&lt;3.3),100-(T210*15),IF(AND(T210&gt;=3.3,T210&lt;3.7),100-(T210*16),IF(AND(T210&gt;=3.7,T210&lt;4),100-(T210*17),IF(AND(T210&gt;=4,T210&lt;4.3),100-(T210*18),IF(AND(T210&gt;=4.3,T210&lt;4.7),100-(T210*19),IF(AND(T210&gt;=4.7,T210&lt;=5),100-(T210*20),0))))))))))))))))))</f>
        <v>0</v>
      </c>
      <c r="V210" s="50">
        <f>IF(Data!$AF206=0,"",IF(AND(P210&lt;&gt;"",TRIM(Data!$B$5)="miles"),MAX(100-((P210*1000)/$C210),0),IF(AND(P210&lt;&gt;"",TRIM(Data!$B$5)="km"),MAX(100-((P210*1609.34)/$C210),0))))</f>
        <v>0</v>
      </c>
    </row>
    <row r="211" spans="1:22" x14ac:dyDescent="0.25">
      <c r="A211" s="27" t="str">
        <f>CONCATENATE(Data!F207," ",Data!G207)</f>
        <v xml:space="preserve"> </v>
      </c>
      <c r="B211" s="28" t="str">
        <f>CONCATENATE(Data!D207,Data!J207)</f>
        <v>CL93</v>
      </c>
      <c r="C211" s="93">
        <f>Data!AF207</f>
        <v>178.82443237304688</v>
      </c>
      <c r="D211" s="58">
        <f>IF(Data!AF207=0,"-",IF(AND(R211="",Q211&lt;&gt;""),F211*$G$4+G211*$G$5+H211*$G$6+I211*$G$7+J211*$G$8,IF(AND(Q211="",P211&lt;&gt;""),F211*$G$4+G211*$G$5+H211*$G$6+I211*$G$7,IF(AND(P211="",O211&lt;&gt;""),F211*$G$4+G211*$G$5+H211*$G$6,IF(AND(O211="",N211&lt;&gt;""),F211*$G$4+G211*$G$5,IF(AND(N211="",M211&lt;&gt;""),F211*$G$4,F211*$G$4+G211*$G$5+H211*$G$6+I211*$G$7+J211*$G$8+K211*$G$9))))))</f>
        <v>98.507055812424611</v>
      </c>
      <c r="E211" s="30" t="str">
        <f>IF(Data!AF207=0,"",IF(D211&lt;$K$7,$J$8,IF(AND(D211&gt;=$K$7,D211&lt;$K$6),$J$7,IF(AND(D211&gt;=$K$6,D211&lt;$K$5),$J$6,IF(D211&gt;=$K$5,$J$5)))))</f>
        <v>Low Risk</v>
      </c>
      <c r="F211" s="29">
        <f>IF(Data!$AF207=0,"",IF(AND(M211&lt;&gt;"",TRIM(Data!$B$5)="miles"),MAX(100-((M211*1000)/$C211),0),IF(AND(M211&lt;&gt;"",TRIM(Data!$B$5)="km"),MAX(100-((M211*1609.34)/$C211),0))))</f>
        <v>100</v>
      </c>
      <c r="G211" s="29">
        <f>IF(Data!$AF207=0,"",IF(AND(N211&lt;&gt;"",TRIM(Data!$B$5)="miles"),MAX(100-((N211*1000)/$C211),0),IF(AND(N211&lt;&gt;"",TRIM(Data!$B$5)="km"),MAX(100-((N211*1609.34)/$C211),0))))</f>
        <v>100</v>
      </c>
      <c r="H211" s="29">
        <f>IF(Data!$AF207=0,"",IF(AND(O211&lt;&gt;"",TRIM(Data!$B$5)="miles"),MAX(100-((O211*1000)/$C211),0),IF(AND(O211&lt;&gt;"",TRIM(Data!$B$5)="km"),MAX(100-((O211*1609.34)/$C211),0))))</f>
        <v>100</v>
      </c>
      <c r="I211" s="29">
        <f>IF(Data!$AF207=0,"",IF(P211="","",(0.7*U211+0.3*V211)))</f>
        <v>97.665658787616337</v>
      </c>
      <c r="J211" s="29">
        <f>IF(Data!$AF207=0,"",IF(Q210="","",IF(S211=0,100,IF(AND(S211&gt;0,S211&lt;0.3),100-(S211*6),IF(AND(S211&gt;=0.3,S211&lt;0.7),100-(S211*7),IF(AND(S211&gt;=0.7,S211&lt;1),100-(S211*8),IF(AND(S211&gt;=1,S211&lt;1.3),100-(S211*9),IF(AND(S211&gt;=1.3,S211&lt;1.7),100-(S211*10),IF(AND(S211&gt;=1.7,S211&lt;2),100-(S211*11),IF(AND(S211&gt;=2,S211&lt;2.3),100-(S211*12),IF(AND(S211&gt;=2.3,S211&lt;2.7),100-(S211*13),IF(AND(S211&gt;=2.7,S211&lt;3),100-(S211*14),IF(AND(S211&gt;=3,S211&lt;3.3),100-(S211*15),IF(AND(S211&gt;=3.3,S211&lt;3.7),100-(S211*16),IF(AND(S211&gt;=3.7,S211&lt;4),100-(S211*17),IF(AND(S211&gt;=4,S211&lt;4.3),100-(S211*18),IF(AND(S211&gt;=4.3,S211&lt;4.7),100-(S211*19),IF(AND(S211&gt;=4.7,S211&lt;=5),100-(S211*20),0))))))))))))))))))</f>
        <v>100</v>
      </c>
      <c r="K211" s="29">
        <f>IF(Data!$AF207=0,"",IF(AND(R211&lt;&gt;"",TRIM(Data!$B$5)="miles"),MAX(100-((R211*1000)/$C211),0),IF(AND(R211&lt;&gt;"",TRIM(Data!$B$5)="km"),MAX(100-((R211*1609.34)/$C211),0))))</f>
        <v>94.407922973780828</v>
      </c>
      <c r="L211" s="45">
        <f t="shared" si="6"/>
        <v>2</v>
      </c>
      <c r="M211" s="46">
        <f>Data!AK207</f>
        <v>0</v>
      </c>
      <c r="N211" s="47">
        <f>Data!AO207</f>
        <v>0</v>
      </c>
      <c r="O211" s="47">
        <f>Data!AS207</f>
        <v>0</v>
      </c>
      <c r="P211" s="47">
        <f>Data!AW207</f>
        <v>1</v>
      </c>
      <c r="Q211" s="47">
        <f>Data!BA207</f>
        <v>0</v>
      </c>
      <c r="R211" s="48">
        <f>Data!BE207</f>
        <v>1</v>
      </c>
      <c r="S211" s="49">
        <f>100*(Data!BB207/$C211)</f>
        <v>0</v>
      </c>
      <c r="T211" s="49">
        <f>100*(Data!$AX207/$C211)</f>
        <v>0.15636145345664185</v>
      </c>
      <c r="U211" s="49">
        <f>IF(Data!$AF207=0,"",IF(Q210="","",IF(T211=0,100,IF(AND(T211&gt;0,T211&lt;0.3),100-(T211*6),IF(AND(T211&gt;=0.3,T211&lt;0.7),100-(T211*7),IF(AND(T211&gt;=0.7,T211&lt;1),100-(T211*8),IF(AND(T211&gt;=1,T211&lt;1.3),100-(T211*9),IF(AND(T211&gt;=1.3,T211&lt;1.7),100-(T211*10),IF(AND(T211&gt;=1.7,T211&lt;2),100-(T211*11),IF(AND(T211&gt;=2,T211&lt;2.3),100-(T211*12),IF(AND(T211&gt;=2.3,T211&lt;2.7),100-(T211*13),IF(AND(T211&gt;=2.7,T211&lt;3),100-(T211*14),IF(AND(T211&gt;=3,T211&lt;3.3),100-(T211*15),IF(AND(T211&gt;=3.3,T211&lt;3.7),100-(T211*16),IF(AND(T211&gt;=3.7,T211&lt;4),100-(T211*17),IF(AND(T211&gt;=4,T211&lt;4.3),100-(T211*18),IF(AND(T211&gt;=4.3,T211&lt;4.7),100-(T211*19),IF(AND(T211&gt;=4.7,T211&lt;=5),100-(T211*20),0))))))))))))))))))</f>
        <v>99.061831279260147</v>
      </c>
      <c r="V211" s="50">
        <f>IF(Data!$AF207=0,"",IF(AND(P211&lt;&gt;"",TRIM(Data!$B$5)="miles"),MAX(100-((P211*1000)/$C211),0),IF(AND(P211&lt;&gt;"",TRIM(Data!$B$5)="km"),MAX(100-((P211*1609.34)/$C211),0))))</f>
        <v>94.407922973780828</v>
      </c>
    </row>
    <row r="212" spans="1:22" x14ac:dyDescent="0.25">
      <c r="A212" s="27" t="str">
        <f>CONCATENATE(Data!F208," ",Data!G208)</f>
        <v xml:space="preserve"> </v>
      </c>
      <c r="B212" s="28" t="str">
        <f>CONCATENATE(Data!D208,Data!J208)</f>
        <v>CL93</v>
      </c>
      <c r="C212" s="93">
        <f>Data!AF208</f>
        <v>70.020675659179688</v>
      </c>
      <c r="D212" s="58">
        <f>IF(Data!AF208=0,"-",IF(AND(R212="",Q212&lt;&gt;""),F212*$G$4+G212*$G$5+H212*$G$6+I212*$G$7+J212*$G$8,IF(AND(Q212="",P212&lt;&gt;""),F212*$G$4+G212*$G$5+H212*$G$6+I212*$G$7,IF(AND(P212="",O212&lt;&gt;""),F212*$G$4+G212*$G$5+H212*$G$6,IF(AND(O212="",N212&lt;&gt;""),F212*$G$4+G212*$G$5,IF(AND(N212="",M212&lt;&gt;""),F212*$G$4,F212*$G$4+G212*$G$5+H212*$G$6+I212*$G$7+J212*$G$8+K212*$G$9))))))</f>
        <v>88.562809784533243</v>
      </c>
      <c r="E212" s="30" t="str">
        <f>IF(Data!AF208=0,"",IF(D212&lt;$K$7,$J$8,IF(AND(D212&gt;=$K$7,D212&lt;$K$6),$J$7,IF(AND(D212&gt;=$K$6,D212&lt;$K$5),$J$6,IF(D212&gt;=$K$5,$J$5)))))</f>
        <v>Mild Risk</v>
      </c>
      <c r="F212" s="29">
        <f>IF(Data!$AF208=0,"",IF(AND(M212&lt;&gt;"",TRIM(Data!$B$5)="miles"),MAX(100-((M212*1000)/$C212),0),IF(AND(M212&lt;&gt;"",TRIM(Data!$B$5)="km"),MAX(100-((M212*1609.34)/$C212),0))))</f>
        <v>100</v>
      </c>
      <c r="G212" s="29">
        <f>IF(Data!$AF208=0,"",IF(AND(N212&lt;&gt;"",TRIM(Data!$B$5)="miles"),MAX(100-((N212*1000)/$C212),0),IF(AND(N212&lt;&gt;"",TRIM(Data!$B$5)="km"),MAX(100-((N212*1609.34)/$C212),0))))</f>
        <v>100</v>
      </c>
      <c r="H212" s="29">
        <f>IF(Data!$AF208=0,"",IF(AND(O212&lt;&gt;"",TRIM(Data!$B$5)="miles"),MAX(100-((O212*1000)/$C212),0),IF(AND(O212&lt;&gt;"",TRIM(Data!$B$5)="km"),MAX(100-((O212*1609.34)/$C212),0))))</f>
        <v>100</v>
      </c>
      <c r="I212" s="29">
        <f>IF(Data!$AF208=0,"",IF(P212="","",(0.7*U212+0.3*V212)))</f>
        <v>71.407024461333108</v>
      </c>
      <c r="J212" s="29">
        <f>IF(Data!$AF208=0,"",IF(Q211="","",IF(S212=0,100,IF(AND(S212&gt;0,S212&lt;0.3),100-(S212*6),IF(AND(S212&gt;=0.3,S212&lt;0.7),100-(S212*7),IF(AND(S212&gt;=0.7,S212&lt;1),100-(S212*8),IF(AND(S212&gt;=1,S212&lt;1.3),100-(S212*9),IF(AND(S212&gt;=1.3,S212&lt;1.7),100-(S212*10),IF(AND(S212&gt;=1.7,S212&lt;2),100-(S212*11),IF(AND(S212&gt;=2,S212&lt;2.3),100-(S212*12),IF(AND(S212&gt;=2.3,S212&lt;2.7),100-(S212*13),IF(AND(S212&gt;=2.7,S212&lt;3),100-(S212*14),IF(AND(S212&gt;=3,S212&lt;3.3),100-(S212*15),IF(AND(S212&gt;=3.3,S212&lt;3.7),100-(S212*16),IF(AND(S212&gt;=3.7,S212&lt;4),100-(S212*17),IF(AND(S212&gt;=4,S212&lt;4.3),100-(S212*18),IF(AND(S212&gt;=4.3,S212&lt;4.7),100-(S212*19),IF(AND(S212&gt;=4.7,S212&lt;=5),100-(S212*20),0))))))))))))))))))</f>
        <v>100</v>
      </c>
      <c r="K212" s="29">
        <f>IF(Data!$AF208=0,"",IF(AND(R212&lt;&gt;"",TRIM(Data!$B$5)="miles"),MAX(100-((R212*1000)/$C212),0),IF(AND(R212&lt;&gt;"",TRIM(Data!$B$5)="km"),MAX(100-((R212*1609.34)/$C212),0))))</f>
        <v>100</v>
      </c>
      <c r="L212" s="45">
        <f t="shared" si="6"/>
        <v>4</v>
      </c>
      <c r="M212" s="46">
        <f>Data!AK208</f>
        <v>0</v>
      </c>
      <c r="N212" s="47">
        <f>Data!AO208</f>
        <v>0</v>
      </c>
      <c r="O212" s="47">
        <f>Data!AS208</f>
        <v>0</v>
      </c>
      <c r="P212" s="47">
        <f>Data!AW208</f>
        <v>4</v>
      </c>
      <c r="Q212" s="47">
        <f>Data!BA208</f>
        <v>0</v>
      </c>
      <c r="R212" s="48">
        <f>Data!BE208</f>
        <v>0</v>
      </c>
      <c r="S212" s="49">
        <f>100*(Data!BB208/$C212)</f>
        <v>0</v>
      </c>
      <c r="T212" s="49">
        <f>100*(Data!$AX208/$C212)</f>
        <v>1.6364543324888996</v>
      </c>
      <c r="U212" s="49">
        <f>IF(Data!$AF208=0,"",IF(Q211="","",IF(T212=0,100,IF(AND(T212&gt;0,T212&lt;0.3),100-(T212*6),IF(AND(T212&gt;=0.3,T212&lt;0.7),100-(T212*7),IF(AND(T212&gt;=0.7,T212&lt;1),100-(T212*8),IF(AND(T212&gt;=1,T212&lt;1.3),100-(T212*9),IF(AND(T212&gt;=1.3,T212&lt;1.7),100-(T212*10),IF(AND(T212&gt;=1.7,T212&lt;2),100-(T212*11),IF(AND(T212&gt;=2,T212&lt;2.3),100-(T212*12),IF(AND(T212&gt;=2.3,T212&lt;2.7),100-(T212*13),IF(AND(T212&gt;=2.7,T212&lt;3),100-(T212*14),IF(AND(T212&gt;=3,T212&lt;3.3),100-(T212*15),IF(AND(T212&gt;=3.3,T212&lt;3.7),100-(T212*16),IF(AND(T212&gt;=3.7,T212&lt;4),100-(T212*17),IF(AND(T212&gt;=4,T212&lt;4.3),100-(T212*18),IF(AND(T212&gt;=4.3,T212&lt;4.7),100-(T212*19),IF(AND(T212&gt;=4.7,T212&lt;=5),100-(T212*20),0))))))))))))))))))</f>
        <v>83.635456675111001</v>
      </c>
      <c r="V212" s="50">
        <f>IF(Data!$AF208=0,"",IF(AND(P212&lt;&gt;"",TRIM(Data!$B$5)="miles"),MAX(100-((P212*1000)/$C212),0),IF(AND(P212&lt;&gt;"",TRIM(Data!$B$5)="km"),MAX(100-((P212*1609.34)/$C212),0))))</f>
        <v>42.874015962518044</v>
      </c>
    </row>
  </sheetData>
  <mergeCells count="11">
    <mergeCell ref="A4:B4"/>
    <mergeCell ref="S12:V12"/>
    <mergeCell ref="F10:G10"/>
    <mergeCell ref="D5:D7"/>
    <mergeCell ref="M12:R12"/>
    <mergeCell ref="I5:I8"/>
    <mergeCell ref="L5:L8"/>
    <mergeCell ref="H4:H9"/>
    <mergeCell ref="E4:E9"/>
    <mergeCell ref="D8:D10"/>
    <mergeCell ref="J4:K4"/>
  </mergeCells>
  <phoneticPr fontId="14" type="noConversion"/>
  <conditionalFormatting sqref="D5:D7 D14:D212 F14:K212">
    <cfRule type="cellIs" dxfId="34" priority="9" stopIfTrue="1" operator="lessThanOrEqual">
      <formula>$K$8</formula>
    </cfRule>
    <cfRule type="cellIs" dxfId="33" priority="71" stopIfTrue="1" operator="greaterThan">
      <formula>$K$5</formula>
    </cfRule>
    <cfRule type="cellIs" dxfId="32" priority="72" stopIfTrue="1" operator="between">
      <formula>$K$6</formula>
      <formula>$K$5</formula>
    </cfRule>
    <cfRule type="cellIs" dxfId="31" priority="73" stopIfTrue="1" operator="between">
      <formula>$K$7</formula>
      <formula>$K$6</formula>
    </cfRule>
    <cfRule type="cellIs" dxfId="30" priority="74" stopIfTrue="1" operator="between">
      <formula>$K$8</formula>
      <formula>$K$7</formula>
    </cfRule>
  </conditionalFormatting>
  <conditionalFormatting sqref="E14:E212">
    <cfRule type="expression" dxfId="29" priority="67" stopIfTrue="1">
      <formula>E14=$J$5</formula>
    </cfRule>
    <cfRule type="expression" dxfId="28" priority="68" stopIfTrue="1">
      <formula>E14=$J$6</formula>
    </cfRule>
    <cfRule type="expression" dxfId="27" priority="69" stopIfTrue="1">
      <formula>E14=$J$7</formula>
    </cfRule>
    <cfRule type="expression" dxfId="26" priority="70" stopIfTrue="1">
      <formula>E14=$J$8</formula>
    </cfRule>
  </conditionalFormatting>
  <conditionalFormatting sqref="F10">
    <cfRule type="cellIs" dxfId="25" priority="3" stopIfTrue="1" operator="notEqual">
      <formula>1</formula>
    </cfRule>
    <cfRule type="cellIs" dxfId="24" priority="42" stopIfTrue="1" operator="equal">
      <formula>1</formula>
    </cfRule>
  </conditionalFormatting>
  <conditionalFormatting sqref="G10">
    <cfRule type="cellIs" dxfId="23" priority="1" operator="notEqual">
      <formula>1</formula>
    </cfRule>
    <cfRule type="cellIs" dxfId="22" priority="41" stopIfTrue="1" operator="equal">
      <formula>1</formula>
    </cfRule>
  </conditionalFormatting>
  <pageMargins left="0.7" right="0.7" top="0.75" bottom="0.75" header="0.3" footer="0.3"/>
  <pageSetup orientation="portrait" r:id="rId1"/>
  <drawing r:id="rId2"/>
  <extLst>
    <x:ext xmlns:x="http://schemas.openxmlformats.org/spreadsheetml/2006/main" xmlns:mx="http://schemas.microsoft.com/office/mac/excel/2008/main" uri="{64002731-A6B0-56B0-2670-7721B7C09600}">
      <mx:PLV Mode="0" OnePage="0" WScale="0"/>
    </x: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E19" sqref="E19"/>
    </sheetView>
  </sheetViews>
  <sheetFormatPr defaultColWidth="8.81640625" defaultRowHeight="14.5" x14ac:dyDescent="0.35"/>
  <cols>
    <col min="1" max="1" width="29.7265625" bestFit="1" customWidth="1"/>
    <col min="2" max="2" width="5.7265625" customWidth="1"/>
  </cols>
  <sheetData>
    <row r="1" spans="1:2" ht="21" x14ac:dyDescent="0.55000000000000004">
      <c r="A1" s="10" t="str">
        <f>IF(Data!$AI$10="","No Rule Selected",Data!$AI$10)</f>
        <v>Hard Acceleration</v>
      </c>
      <c r="B1" s="135" t="s">
        <v>86</v>
      </c>
    </row>
    <row r="2" spans="1:2" ht="21" x14ac:dyDescent="0.55000000000000004">
      <c r="A2" s="10" t="str">
        <f>IF(Data!$AM$10="","No Rule Selected",Data!$AM$10)</f>
        <v>Harsh Braking</v>
      </c>
      <c r="B2" s="135"/>
    </row>
    <row r="3" spans="1:2" ht="21" x14ac:dyDescent="0.55000000000000004">
      <c r="A3" s="10" t="str">
        <f>IF(Data!$AQ$10="","No Rule Selected",Data!$AQ$10)</f>
        <v>Harsh Cornering</v>
      </c>
      <c r="B3" s="135"/>
    </row>
    <row r="4" spans="1:2" ht="21" x14ac:dyDescent="0.55000000000000004">
      <c r="A4" s="10" t="str">
        <f>IF(Data!$AU$10="","No Rule Selected",Data!$AU$10)</f>
        <v>Speeding &gt; 5 MPH</v>
      </c>
      <c r="B4" s="135"/>
    </row>
    <row r="5" spans="1:2" ht="21" x14ac:dyDescent="0.55000000000000004">
      <c r="A5" s="10" t="str">
        <f>IF(Data!$AY$10="","No Rule Selected",Data!$AY$10)</f>
        <v>Seatbelt</v>
      </c>
      <c r="B5" s="135"/>
    </row>
    <row r="6" spans="1:2" ht="21" x14ac:dyDescent="0.55000000000000004">
      <c r="A6" s="10" t="str">
        <f>IF(Data!$BC$10="","No Rule Selected",Data!$BC$10)</f>
        <v>Idling</v>
      </c>
      <c r="B6" s="135"/>
    </row>
  </sheetData>
  <mergeCells count="1">
    <mergeCell ref="B1:B6"/>
  </mergeCells>
  <pageMargins left="0.7" right="0.7" top="0.75" bottom="0.75" header="0.3" footer="0.3"/>
  <extLst>
    <x:ext xmlns:x="http://schemas.openxmlformats.org/spreadsheetml/2006/main" xmlns:mx="http://schemas.microsoft.com/office/mac/excel/2008/main" uri="{64002731-A6B0-56B0-2670-7721B7C09600}">
      <mx:PLV Mode="0" OnePage="0" WScale="0"/>
    </x: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showGridLines="0" zoomScaleNormal="100" workbookViewId="0"/>
  </sheetViews>
  <sheetFormatPr defaultColWidth="8.81640625" defaultRowHeight="13.5" x14ac:dyDescent="0.25"/>
  <cols>
    <col min="1" max="1" width="24.7265625" style="89" customWidth="1"/>
    <col min="2" max="2" width="15.26953125" style="89" bestFit="1" customWidth="1"/>
    <col min="3" max="6" width="8.81640625" style="88"/>
    <col min="7" max="8" width="16.7265625" style="88" customWidth="1"/>
    <col min="9" max="26" width="8.81640625" style="88"/>
    <col min="27" max="27" width="9" style="88" customWidth="1"/>
    <col min="28" max="16384" width="8.81640625" style="88"/>
  </cols>
  <sheetData>
    <row r="1" spans="1:9" s="85" customFormat="1" ht="25.5" customHeight="1" x14ac:dyDescent="0.45">
      <c r="A1" s="104" t="s">
        <v>102</v>
      </c>
      <c r="B1" s="84"/>
      <c r="D1" s="86"/>
    </row>
    <row r="2" spans="1:9" s="97" customFormat="1" ht="25.5" customHeight="1" x14ac:dyDescent="0.45">
      <c r="A2" s="99" t="str">
        <f>Data!B1</f>
        <v>STATE OF WEST VIRGINIA</v>
      </c>
      <c r="B2" s="96"/>
      <c r="D2" s="98"/>
    </row>
    <row r="3" spans="1:9" ht="18" customHeight="1" x14ac:dyDescent="0.25"/>
    <row r="4" spans="1:9" ht="17.25" customHeight="1" x14ac:dyDescent="0.25">
      <c r="A4" s="87" t="s">
        <v>69</v>
      </c>
      <c r="B4" s="87" t="s">
        <v>70</v>
      </c>
    </row>
    <row r="5" spans="1:9" ht="17.25" customHeight="1" x14ac:dyDescent="0.25">
      <c r="A5" s="105" t="str">
        <f>Report!J5</f>
        <v>Low Risk</v>
      </c>
      <c r="B5" s="109">
        <f>COUNTIF(Report!$E:$E,'Risk Breakdown'!A5)</f>
        <v>45</v>
      </c>
    </row>
    <row r="6" spans="1:9" ht="17.25" customHeight="1" x14ac:dyDescent="0.25">
      <c r="A6" s="106" t="str">
        <f>Report!J6</f>
        <v>Mild Risk</v>
      </c>
      <c r="B6" s="110">
        <f>COUNTIF(Report!$E:$E,'Risk Breakdown'!A6)</f>
        <v>65</v>
      </c>
    </row>
    <row r="7" spans="1:9" ht="17.25" customHeight="1" x14ac:dyDescent="0.25">
      <c r="A7" s="107" t="str">
        <f>Report!J7</f>
        <v>Medium Risk</v>
      </c>
      <c r="B7" s="111">
        <f>COUNTIF(Report!$E:$E,'Risk Breakdown'!A7)</f>
        <v>40</v>
      </c>
    </row>
    <row r="8" spans="1:9" ht="17.25" customHeight="1" x14ac:dyDescent="0.25">
      <c r="A8" s="108" t="str">
        <f>Report!J8</f>
        <v>High Risk</v>
      </c>
      <c r="B8" s="108">
        <f>COUNTIF(Report!$E:$E,'Risk Breakdown'!A8)</f>
        <v>49</v>
      </c>
    </row>
    <row r="12" spans="1:9" x14ac:dyDescent="0.25">
      <c r="G12" s="137" t="s">
        <v>101</v>
      </c>
      <c r="H12" s="137"/>
    </row>
    <row r="13" spans="1:9" ht="23" x14ac:dyDescent="0.25">
      <c r="G13" s="136">
        <f>Report!D5</f>
        <v>77.223636746528399</v>
      </c>
      <c r="H13" s="136"/>
    </row>
    <row r="16" spans="1:9" ht="15" x14ac:dyDescent="0.25">
      <c r="E16" s="90"/>
      <c r="F16" s="90"/>
      <c r="I16" s="90"/>
    </row>
    <row r="17" spans="5:11" ht="49.4" customHeight="1" x14ac:dyDescent="0.25">
      <c r="I17" s="90"/>
      <c r="J17" s="90"/>
      <c r="K17" s="90"/>
    </row>
    <row r="28" spans="5:11" x14ac:dyDescent="0.25">
      <c r="E28" s="91"/>
      <c r="F28" s="91"/>
      <c r="I28" s="91"/>
    </row>
    <row r="29" spans="5:11" x14ac:dyDescent="0.25">
      <c r="E29" s="91"/>
      <c r="F29" s="91"/>
      <c r="I29" s="91"/>
    </row>
    <row r="30" spans="5:11" x14ac:dyDescent="0.25">
      <c r="E30" s="91"/>
      <c r="F30" s="91"/>
      <c r="G30" s="91"/>
      <c r="H30" s="91"/>
      <c r="I30" s="91"/>
    </row>
  </sheetData>
  <mergeCells count="2">
    <mergeCell ref="G13:H13"/>
    <mergeCell ref="G12:H12"/>
  </mergeCells>
  <pageMargins left="0.7" right="0.7" top="0.75" bottom="0.75" header="0.3" footer="0.3"/>
  <pageSetup orientation="portrait" r:id="rId1"/>
  <drawing r:id="rId2"/>
  <extLst>
    <x:ext xmlns:x="http://schemas.openxmlformats.org/spreadsheetml/2006/main" xmlns:mx="http://schemas.microsoft.com/office/mac/excel/2008/main" uri="{64002731-A6B0-56B0-2670-7721B7C09600}">
      <mx:PLV Mode="0" OnePage="0" WScale="0"/>
    </x: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8"/>
  <sheetViews>
    <sheetView showGridLines="0" zoomScale="80" zoomScaleNormal="80" workbookViewId="0">
      <selection activeCell="R13" sqref="R13"/>
    </sheetView>
  </sheetViews>
  <sheetFormatPr defaultColWidth="9.1796875" defaultRowHeight="13.5" x14ac:dyDescent="0.25"/>
  <cols>
    <col min="1" max="1" width="23.26953125" style="31" bestFit="1" customWidth="1"/>
    <col min="2" max="2" width="15.81640625" style="31" customWidth="1"/>
    <col min="3" max="3" width="13" style="31" customWidth="1"/>
    <col min="4" max="4" width="17.81640625" style="31" customWidth="1"/>
    <col min="5" max="5" width="15.26953125" style="31" customWidth="1"/>
    <col min="6" max="7" width="11.26953125" style="31" bestFit="1" customWidth="1"/>
    <col min="8" max="8" width="13.7265625" style="31" customWidth="1"/>
    <col min="9" max="9" width="16.26953125" style="31" bestFit="1" customWidth="1"/>
    <col min="10" max="12" width="9.1796875" style="31"/>
    <col min="13" max="13" width="10" style="31" hidden="1" customWidth="1"/>
    <col min="14" max="14" width="5.1796875" style="31" hidden="1" customWidth="1"/>
    <col min="15" max="15" width="9.1796875" style="31" hidden="1" customWidth="1"/>
    <col min="16" max="16" width="10" style="31" hidden="1" customWidth="1"/>
    <col min="17" max="17" width="5.1796875" style="31" hidden="1" customWidth="1"/>
    <col min="18" max="16384" width="9.1796875" style="31"/>
  </cols>
  <sheetData>
    <row r="1" spans="1:17" s="41" customFormat="1" ht="25.5" customHeight="1" x14ac:dyDescent="0.45">
      <c r="A1" s="42" t="s">
        <v>104</v>
      </c>
      <c r="B1" s="43"/>
      <c r="C1" s="43"/>
      <c r="D1" s="43"/>
      <c r="E1" s="43"/>
      <c r="F1" s="43"/>
      <c r="G1" s="43"/>
      <c r="H1" s="43"/>
      <c r="I1" s="44"/>
    </row>
    <row r="2" spans="1:17" ht="25.5" customHeight="1" x14ac:dyDescent="0.45">
      <c r="A2" s="101" t="str">
        <f>Data!B1</f>
        <v>STATE OF WEST VIRGINIA</v>
      </c>
      <c r="B2" s="100"/>
      <c r="C2" s="100"/>
      <c r="D2" s="100"/>
      <c r="E2" s="100"/>
      <c r="F2" s="100"/>
      <c r="G2" s="100"/>
      <c r="H2" s="100"/>
      <c r="I2" s="100"/>
    </row>
    <row r="3" spans="1:17" ht="15" customHeight="1" x14ac:dyDescent="0.25"/>
    <row r="4" spans="1:17" x14ac:dyDescent="0.25">
      <c r="I4" s="34" t="s">
        <v>100</v>
      </c>
      <c r="M4" s="112" t="s">
        <v>72</v>
      </c>
      <c r="N4" s="113" t="s">
        <v>94</v>
      </c>
      <c r="P4" s="112" t="s">
        <v>72</v>
      </c>
      <c r="Q4" s="113" t="s">
        <v>94</v>
      </c>
    </row>
    <row r="5" spans="1:17" x14ac:dyDescent="0.25">
      <c r="H5" s="35" t="s">
        <v>98</v>
      </c>
      <c r="I5" s="36">
        <f>AVERAGE(N5:N14)</f>
        <v>100</v>
      </c>
      <c r="M5" s="113" t="s">
        <v>351</v>
      </c>
      <c r="N5" s="114">
        <v>100</v>
      </c>
      <c r="P5" s="113" t="s">
        <v>341</v>
      </c>
      <c r="Q5" s="114">
        <v>50.792359019794596</v>
      </c>
    </row>
    <row r="6" spans="1:17" x14ac:dyDescent="0.25">
      <c r="H6" s="37" t="s">
        <v>99</v>
      </c>
      <c r="I6" s="38">
        <f>AVERAGE(Q5:Q14)</f>
        <v>44.8875229051189</v>
      </c>
      <c r="M6" s="113" t="s">
        <v>352</v>
      </c>
      <c r="N6" s="114">
        <v>100</v>
      </c>
      <c r="P6" s="113" t="s">
        <v>342</v>
      </c>
      <c r="Q6" s="114">
        <v>50.193650584408729</v>
      </c>
    </row>
    <row r="7" spans="1:17" x14ac:dyDescent="0.25">
      <c r="H7" s="39" t="s">
        <v>97</v>
      </c>
      <c r="I7" s="40">
        <f>I5-I6</f>
        <v>55.1124770948811</v>
      </c>
      <c r="M7" s="113" t="s">
        <v>353</v>
      </c>
      <c r="N7" s="114">
        <v>100</v>
      </c>
      <c r="P7" s="113" t="s">
        <v>343</v>
      </c>
      <c r="Q7" s="114">
        <v>50</v>
      </c>
    </row>
    <row r="8" spans="1:17" x14ac:dyDescent="0.25">
      <c r="M8" s="113" t="s">
        <v>354</v>
      </c>
      <c r="N8" s="114">
        <v>100</v>
      </c>
      <c r="P8" s="113" t="s">
        <v>344</v>
      </c>
      <c r="Q8" s="114">
        <v>50</v>
      </c>
    </row>
    <row r="9" spans="1:17" x14ac:dyDescent="0.25">
      <c r="M9" s="113" t="s">
        <v>355</v>
      </c>
      <c r="N9" s="114">
        <v>100</v>
      </c>
      <c r="P9" s="113" t="s">
        <v>345</v>
      </c>
      <c r="Q9" s="114">
        <v>46.95828096951044</v>
      </c>
    </row>
    <row r="10" spans="1:17" x14ac:dyDescent="0.25">
      <c r="M10" s="113" t="s">
        <v>356</v>
      </c>
      <c r="N10" s="114">
        <v>100</v>
      </c>
      <c r="P10" s="113" t="s">
        <v>346</v>
      </c>
      <c r="Q10" s="114">
        <v>46.863629046250828</v>
      </c>
    </row>
    <row r="11" spans="1:17" x14ac:dyDescent="0.25">
      <c r="M11" s="113" t="s">
        <v>357</v>
      </c>
      <c r="N11" s="114">
        <v>100</v>
      </c>
      <c r="P11" s="113" t="s">
        <v>347</v>
      </c>
      <c r="Q11" s="114">
        <v>45.70270300149263</v>
      </c>
    </row>
    <row r="12" spans="1:17" x14ac:dyDescent="0.25">
      <c r="M12" s="113" t="s">
        <v>358</v>
      </c>
      <c r="N12" s="114">
        <v>100</v>
      </c>
      <c r="P12" s="113" t="s">
        <v>348</v>
      </c>
      <c r="Q12" s="114">
        <v>38.103723654749899</v>
      </c>
    </row>
    <row r="13" spans="1:17" x14ac:dyDescent="0.25">
      <c r="M13" s="113" t="s">
        <v>359</v>
      </c>
      <c r="N13" s="114">
        <v>100</v>
      </c>
      <c r="P13" s="113" t="s">
        <v>349</v>
      </c>
      <c r="Q13" s="114">
        <v>37.069353331276304</v>
      </c>
    </row>
    <row r="14" spans="1:17" x14ac:dyDescent="0.25">
      <c r="M14" s="113" t="s">
        <v>360</v>
      </c>
      <c r="N14" s="114">
        <v>100</v>
      </c>
      <c r="P14" s="113" t="s">
        <v>350</v>
      </c>
      <c r="Q14" s="114">
        <v>33.191529443705491</v>
      </c>
    </row>
    <row r="15" spans="1:17" ht="14.5" x14ac:dyDescent="0.35">
      <c r="M15" s="113" t="s">
        <v>361</v>
      </c>
      <c r="N15" s="114">
        <v>100</v>
      </c>
      <c r="P15"/>
      <c r="Q15"/>
    </row>
    <row r="16" spans="1:17" ht="14.5" x14ac:dyDescent="0.35">
      <c r="M16" s="113" t="s">
        <v>362</v>
      </c>
      <c r="N16" s="114">
        <v>100</v>
      </c>
      <c r="P16"/>
      <c r="Q16"/>
    </row>
    <row r="17" spans="13:14" x14ac:dyDescent="0.25">
      <c r="M17" s="113" t="s">
        <v>363</v>
      </c>
      <c r="N17" s="114">
        <v>100</v>
      </c>
    </row>
    <row r="18" spans="13:14" x14ac:dyDescent="0.25">
      <c r="M18" s="113" t="s">
        <v>364</v>
      </c>
      <c r="N18" s="114">
        <v>100</v>
      </c>
    </row>
    <row r="19" spans="13:14" x14ac:dyDescent="0.25">
      <c r="M19" s="113" t="s">
        <v>365</v>
      </c>
      <c r="N19" s="114">
        <v>100</v>
      </c>
    </row>
    <row r="20" spans="13:14" x14ac:dyDescent="0.25">
      <c r="M20" s="113" t="s">
        <v>366</v>
      </c>
      <c r="N20" s="114">
        <v>100</v>
      </c>
    </row>
    <row r="21" spans="13:14" x14ac:dyDescent="0.25">
      <c r="M21" s="113" t="s">
        <v>367</v>
      </c>
      <c r="N21" s="114">
        <v>100</v>
      </c>
    </row>
    <row r="22" spans="13:14" x14ac:dyDescent="0.25">
      <c r="M22" s="113" t="s">
        <v>368</v>
      </c>
      <c r="N22" s="114">
        <v>100</v>
      </c>
    </row>
    <row r="23" spans="13:14" x14ac:dyDescent="0.25">
      <c r="M23" s="113" t="s">
        <v>369</v>
      </c>
      <c r="N23" s="114">
        <v>100</v>
      </c>
    </row>
    <row r="24" spans="13:14" x14ac:dyDescent="0.25">
      <c r="M24" s="113" t="s">
        <v>370</v>
      </c>
      <c r="N24" s="114">
        <v>100</v>
      </c>
    </row>
    <row r="25" spans="13:14" x14ac:dyDescent="0.25">
      <c r="M25" s="113" t="s">
        <v>371</v>
      </c>
      <c r="N25" s="114">
        <v>100</v>
      </c>
    </row>
    <row r="26" spans="13:14" x14ac:dyDescent="0.25">
      <c r="M26" s="113" t="s">
        <v>372</v>
      </c>
      <c r="N26" s="114">
        <v>100</v>
      </c>
    </row>
    <row r="27" spans="13:14" x14ac:dyDescent="0.25">
      <c r="M27" s="113" t="s">
        <v>373</v>
      </c>
      <c r="N27" s="114">
        <v>100</v>
      </c>
    </row>
    <row r="28" spans="13:14" x14ac:dyDescent="0.25">
      <c r="M28" s="113" t="s">
        <v>374</v>
      </c>
      <c r="N28" s="114">
        <v>100</v>
      </c>
    </row>
    <row r="29" spans="13:14" x14ac:dyDescent="0.25">
      <c r="M29" s="113" t="s">
        <v>375</v>
      </c>
      <c r="N29" s="114">
        <v>100</v>
      </c>
    </row>
    <row r="30" spans="13:14" x14ac:dyDescent="0.25">
      <c r="M30" s="113" t="s">
        <v>376</v>
      </c>
      <c r="N30" s="114">
        <v>100</v>
      </c>
    </row>
    <row r="31" spans="13:14" x14ac:dyDescent="0.25">
      <c r="M31" s="113" t="s">
        <v>377</v>
      </c>
      <c r="N31" s="114">
        <v>100</v>
      </c>
    </row>
    <row r="32" spans="13:14" x14ac:dyDescent="0.25">
      <c r="M32" s="113" t="s">
        <v>378</v>
      </c>
      <c r="N32" s="114">
        <v>100</v>
      </c>
    </row>
    <row r="33" spans="13:14" x14ac:dyDescent="0.25">
      <c r="M33" s="113" t="s">
        <v>379</v>
      </c>
      <c r="N33" s="114">
        <v>100</v>
      </c>
    </row>
    <row r="34" spans="13:14" x14ac:dyDescent="0.25">
      <c r="M34" s="113" t="s">
        <v>380</v>
      </c>
      <c r="N34" s="114">
        <v>100</v>
      </c>
    </row>
    <row r="35" spans="13:14" x14ac:dyDescent="0.25">
      <c r="M35" s="113" t="s">
        <v>381</v>
      </c>
      <c r="N35" s="114">
        <v>100</v>
      </c>
    </row>
    <row r="36" spans="13:14" ht="14.5" x14ac:dyDescent="0.35">
      <c r="M36"/>
      <c r="N36"/>
    </row>
    <row r="37" spans="13:14" ht="14.5" x14ac:dyDescent="0.35">
      <c r="M37"/>
      <c r="N37"/>
    </row>
    <row r="38" spans="13:14" ht="14.5" x14ac:dyDescent="0.35">
      <c r="M38"/>
      <c r="N38"/>
    </row>
    <row r="39" spans="13:14" ht="14.5" x14ac:dyDescent="0.35">
      <c r="M39"/>
      <c r="N39"/>
    </row>
    <row r="40" spans="13:14" ht="14.5" x14ac:dyDescent="0.35">
      <c r="M40"/>
      <c r="N40"/>
    </row>
    <row r="41" spans="13:14" ht="14.5" x14ac:dyDescent="0.35">
      <c r="M41"/>
      <c r="N41"/>
    </row>
    <row r="42" spans="13:14" ht="14.5" x14ac:dyDescent="0.35">
      <c r="M42"/>
      <c r="N42"/>
    </row>
    <row r="43" spans="13:14" ht="14.5" x14ac:dyDescent="0.35">
      <c r="M43"/>
      <c r="N43"/>
    </row>
    <row r="44" spans="13:14" ht="14.5" x14ac:dyDescent="0.35">
      <c r="M44"/>
      <c r="N44"/>
    </row>
    <row r="45" spans="13:14" ht="14.5" x14ac:dyDescent="0.35">
      <c r="M45"/>
      <c r="N45"/>
    </row>
    <row r="46" spans="13:14" ht="14.5" x14ac:dyDescent="0.35">
      <c r="M46"/>
      <c r="N46"/>
    </row>
    <row r="47" spans="13:14" ht="14.5" x14ac:dyDescent="0.35">
      <c r="M47"/>
      <c r="N47"/>
    </row>
    <row r="48" spans="13:14" ht="14.5" x14ac:dyDescent="0.35">
      <c r="M48"/>
      <c r="N48"/>
    </row>
  </sheetData>
  <pageMargins left="0.7" right="0.7" top="0.75" bottom="0.75" header="0.3" footer="0.3"/>
  <pageSetup orientation="portrait"/>
  <drawing r:id="rId3"/>
  <extLst>
    <x:ext xmlns:x="http://schemas.openxmlformats.org/spreadsheetml/2006/main" xmlns:mx="http://schemas.microsoft.com/office/mac/excel/2008/main" uri="{64002731-A6B0-56B0-2670-7721B7C09600}">
      <mx:PLV Mode="0" OnePage="0" WScale="0"/>
    </x: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8D335F4F299604B97F39A984940D3B7" ma:contentTypeVersion="1" ma:contentTypeDescription="Upload an image." ma:contentTypeScope="" ma:versionID="ab5dd2cc4efab6452682ef96fde4f599">
  <xsd:schema xmlns:xsd="http://www.w3.org/2001/XMLSchema" xmlns:xs="http://www.w3.org/2001/XMLSchema" xmlns:p="http://schemas.microsoft.com/office/2006/metadata/properties" xmlns:ns1="http://schemas.microsoft.com/sharepoint/v3" xmlns:ns2="F6007161-C480-4E76-BAB6-9AA23743D208" xmlns:ns3="http://schemas.microsoft.com/sharepoint/v3/fields" targetNamespace="http://schemas.microsoft.com/office/2006/metadata/properties" ma:root="true" ma:fieldsID="dfad229d91a0868143ff1b9140ea89bc" ns1:_="" ns2:_="" ns3:_="">
    <xsd:import namespace="http://schemas.microsoft.com/sharepoint/v3"/>
    <xsd:import namespace="F6007161-C480-4E76-BAB6-9AA23743D20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07161-C480-4E76-BAB6-9AA23743D20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F6007161-C480-4E76-BAB6-9AA23743D208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A4C693F-D6B1-4191-9480-DF727ED0348B}"/>
</file>

<file path=customXml/itemProps2.xml><?xml version="1.0" encoding="utf-8"?>
<ds:datastoreItem xmlns:ds="http://schemas.openxmlformats.org/officeDocument/2006/customXml" ds:itemID="{A00DE218-2B17-427B-ADCE-11C2024D7978}"/>
</file>

<file path=customXml/itemProps3.xml><?xml version="1.0" encoding="utf-8"?>
<ds:datastoreItem xmlns:ds="http://schemas.openxmlformats.org/officeDocument/2006/customXml" ds:itemID="{834574A3-D658-4F0A-A605-F23E8D0EB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Report</vt:lpstr>
      <vt:lpstr>Rules</vt:lpstr>
      <vt:lpstr>Risk Breakdown</vt:lpstr>
      <vt:lpstr>Top &amp; Bottom Performers</vt:lpstr>
      <vt:lpstr>AllData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</dc:creator>
  <cp:keywords/>
  <dc:description/>
  <cp:lastModifiedBy>Taylor, Teresa D</cp:lastModifiedBy>
  <dcterms:created xsi:type="dcterms:W3CDTF">2009-10-09T14:28:57Z</dcterms:created>
  <dcterms:modified xsi:type="dcterms:W3CDTF">2024-02-26T21:11:39Z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0x0101009148F5A04DDD49CBA7127AADA5FB792B00AADE34325A8B49CDA8BB4DB53328F2140058D335F4F299604B97F39A984940D3B7</vt:lpwstr>
  </property>
</Properties>
</file>